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1610" windowHeight="8625" activeTab="0"/>
  </bookViews>
  <sheets>
    <sheet name="STAMAR1" sheetId="1" r:id="rId1"/>
    <sheet name="STAMAR11" sheetId="2" r:id="rId2"/>
    <sheet name="STAMAR2" sheetId="3" r:id="rId3"/>
    <sheet name="Juillet" sheetId="4" state="hidden" r:id="rId4"/>
  </sheets>
  <externalReferences>
    <externalReference r:id="rId7"/>
    <externalReference r:id="rId8"/>
  </externalReferences>
  <definedNames>
    <definedName name="_xlnm.Print_Area">'C:\Admin Financier\JP Hurstel\STATS\Stat03\[Destinations 03.xls]Tiga'!$B$1:$O$24</definedName>
  </definedNames>
  <calcPr fullCalcOnLoad="1"/>
</workbook>
</file>

<file path=xl/comments4.xml><?xml version="1.0" encoding="utf-8"?>
<comments xmlns="http://schemas.openxmlformats.org/spreadsheetml/2006/main">
  <authors>
    <author>Pascal RIVOILAN</author>
  </authors>
  <commentList>
    <comment ref="D150" authorId="0">
      <text>
        <r>
          <rPr>
            <b/>
            <sz val="9"/>
            <rFont val="Tahoma"/>
            <family val="2"/>
          </rPr>
          <t>Pascal RIVOILAN:</t>
        </r>
        <r>
          <rPr>
            <sz val="9"/>
            <rFont val="Tahoma"/>
            <family val="2"/>
          </rPr>
          <t xml:space="preserve">
et non plus 14 773</t>
        </r>
      </text>
    </comment>
  </commentList>
</comments>
</file>

<file path=xl/sharedStrings.xml><?xml version="1.0" encoding="utf-8"?>
<sst xmlns="http://schemas.openxmlformats.org/spreadsheetml/2006/main" count="796" uniqueCount="167">
  <si>
    <t>ENQUETE PASSAGERS</t>
  </si>
  <si>
    <t>Cumul</t>
  </si>
  <si>
    <t>Résidence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</si>
  <si>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</si>
  <si>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</si>
  <si>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</si>
  <si>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</si>
  <si>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</si>
  <si>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</si>
  <si>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</si>
  <si>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</si>
  <si>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</si>
  <si>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</si>
  <si>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</si>
  <si>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</si>
  <si>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 xml:space="preserve"> France</t>
  </si>
  <si>
    <t xml:space="preserve"> Japon</t>
  </si>
  <si>
    <t xml:space="preserve"> Australie</t>
  </si>
  <si>
    <t xml:space="preserve"> N-Zélande</t>
  </si>
  <si>
    <t xml:space="preserve"> Autres</t>
  </si>
  <si>
    <t xml:space="preserve"> Total</t>
  </si>
  <si>
    <t>CUMUL</t>
  </si>
  <si>
    <t>Diff.</t>
  </si>
  <si>
    <t>Var. %</t>
  </si>
  <si>
    <t>RESIDENTS</t>
  </si>
  <si>
    <t>Année</t>
  </si>
  <si>
    <t>SUIVI DES TOURISTES</t>
  </si>
  <si>
    <t>Australie</t>
  </si>
  <si>
    <t>Vacances</t>
  </si>
  <si>
    <t>Hôtel</t>
  </si>
  <si>
    <t>Location</t>
  </si>
  <si>
    <t>Amis, famille</t>
  </si>
  <si>
    <t>Indéterminé</t>
  </si>
  <si>
    <t>Seul</t>
  </si>
  <si>
    <t>En couple</t>
  </si>
  <si>
    <t>Avec des amis</t>
  </si>
  <si>
    <t>De 30 à 39 ans</t>
  </si>
  <si>
    <t>De 40 à 49 ans</t>
  </si>
  <si>
    <t>De 50 à 59 ans</t>
  </si>
  <si>
    <t>De 60 à 69 ans</t>
  </si>
  <si>
    <t>Moins de 10 ans</t>
  </si>
  <si>
    <t>De 10 à 19 ans</t>
  </si>
  <si>
    <t>De 20 à 29 ans</t>
  </si>
  <si>
    <t>De 70 à 79 ans</t>
  </si>
  <si>
    <t>80 ans et +</t>
  </si>
  <si>
    <t>Affaires</t>
  </si>
  <si>
    <t>Nombre</t>
  </si>
  <si>
    <t xml:space="preserve">   Masculin</t>
  </si>
  <si>
    <t xml:space="preserve">   Féminin</t>
  </si>
  <si>
    <t xml:space="preserve">   indéterminé</t>
  </si>
  <si>
    <t>Oui</t>
  </si>
  <si>
    <t>Non</t>
  </si>
  <si>
    <t>En Famille</t>
  </si>
  <si>
    <t>Unités : nombre, %</t>
  </si>
  <si>
    <t>%</t>
  </si>
  <si>
    <t>TOTAL TOURISTES</t>
  </si>
  <si>
    <t>par résidence</t>
  </si>
  <si>
    <t>par sexe</t>
  </si>
  <si>
    <t>par âge</t>
  </si>
  <si>
    <t>par motifs séjour</t>
  </si>
  <si>
    <t>par hébergement</t>
  </si>
  <si>
    <t>par mode voyage</t>
  </si>
  <si>
    <t>par 1ère visite</t>
  </si>
  <si>
    <t xml:space="preserve">Source : ISEE- Enquête passagers </t>
  </si>
  <si>
    <t>par durée séjour</t>
  </si>
  <si>
    <t>Ensemble</t>
  </si>
  <si>
    <t xml:space="preserve"> Suisse</t>
  </si>
  <si>
    <t xml:space="preserve"> Italie</t>
  </si>
  <si>
    <t xml:space="preserve"> Allemagne</t>
  </si>
  <si>
    <t xml:space="preserve"> Grande-Bretagne</t>
  </si>
  <si>
    <t xml:space="preserve"> E U R O P E</t>
  </si>
  <si>
    <t xml:space="preserve"> Chine</t>
  </si>
  <si>
    <t xml:space="preserve"> Hong Kong</t>
  </si>
  <si>
    <t xml:space="preserve"> Corée du Sud</t>
  </si>
  <si>
    <t xml:space="preserve"> A S I E</t>
  </si>
  <si>
    <t xml:space="preserve"> Réunion Mayotte</t>
  </si>
  <si>
    <t xml:space="preserve"> Autres pays d'Afrique</t>
  </si>
  <si>
    <t xml:space="preserve"> A F R I Q U E</t>
  </si>
  <si>
    <t xml:space="preserve"> USA</t>
  </si>
  <si>
    <t xml:space="preserve"> DOM Caraïbes</t>
  </si>
  <si>
    <t xml:space="preserve"> Canada</t>
  </si>
  <si>
    <t xml:space="preserve"> Argentine</t>
  </si>
  <si>
    <t xml:space="preserve"> A M E R I Q U E</t>
  </si>
  <si>
    <t xml:space="preserve"> Wallis et Futuna</t>
  </si>
  <si>
    <t xml:space="preserve"> Polynésie Française</t>
  </si>
  <si>
    <t xml:space="preserve"> O C E A N I E</t>
  </si>
  <si>
    <t xml:space="preserve"> Indéterminé</t>
  </si>
  <si>
    <t xml:space="preserve"> Autres Europe</t>
  </si>
  <si>
    <t xml:space="preserve"> Autres Asie</t>
  </si>
  <si>
    <t xml:space="preserve"> Autres Amérique</t>
  </si>
  <si>
    <t>par pays de</t>
  </si>
  <si>
    <t>résidence</t>
  </si>
  <si>
    <t xml:space="preserve"> Nouvelle-Zélande</t>
  </si>
  <si>
    <t xml:space="preserve"> Vanuatu</t>
  </si>
  <si>
    <t xml:space="preserve"> Autres Océanie</t>
  </si>
  <si>
    <t>Arrivées de Touristes</t>
  </si>
  <si>
    <t>LES CHIFFRES DU TOURISME</t>
  </si>
  <si>
    <t>Evolution par marché</t>
  </si>
  <si>
    <t xml:space="preserve"> </t>
  </si>
  <si>
    <t xml:space="preserve">   Iles Pacifique</t>
  </si>
  <si>
    <t xml:space="preserve">   Europe</t>
  </si>
  <si>
    <t xml:space="preserve">   USA - Canada</t>
  </si>
  <si>
    <t xml:space="preserve"> Autres dont</t>
  </si>
  <si>
    <t>Iles Pacifique</t>
  </si>
  <si>
    <t>Corée du Sud</t>
  </si>
  <si>
    <t>La Réunion</t>
  </si>
  <si>
    <t>USA - Canada</t>
  </si>
  <si>
    <t xml:space="preserve">          dont</t>
  </si>
  <si>
    <t xml:space="preserve"> Autres pays </t>
  </si>
  <si>
    <t xml:space="preserve"> Juillet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</si>
  <si>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</si>
  <si>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</si>
  <si>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</si>
  <si>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</si>
  <si>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</si>
  <si>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</si>
  <si>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</si>
  <si>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</si>
  <si>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</si>
  <si>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 xml:space="preserve">  Août</t>
  </si>
  <si>
    <t>Arrivées de Touristes (TOTAL)</t>
  </si>
  <si>
    <t>Arrivées de Touristes ( JAPON)</t>
  </si>
  <si>
    <t xml:space="preserve"> Septem.</t>
  </si>
  <si>
    <t>Arrivées de Touristes (FRANCE)</t>
  </si>
  <si>
    <t>Arrivées de Touristes ( AUSTRALIE)</t>
  </si>
  <si>
    <t>Arrivées de Touristes ( N-ZELANDE)</t>
  </si>
  <si>
    <t>Arrivées de Touristes ( AUTRES PAYS)</t>
  </si>
  <si>
    <t>Arrivées de touristes selon les principaux marchés</t>
  </si>
  <si>
    <t>Arrivées de Touristes (PACIFIQUE)</t>
  </si>
  <si>
    <t>Arrivées de Touristes ( USA-CANADA)</t>
  </si>
  <si>
    <t>Arrivées de Touristes (EUROPE hors FRANCE)</t>
  </si>
  <si>
    <t>Autre, indéter.</t>
  </si>
  <si>
    <t>Mois</t>
  </si>
  <si>
    <t>TOTAL</t>
  </si>
  <si>
    <t>Total</t>
  </si>
  <si>
    <t>Cumul 2008</t>
  </si>
  <si>
    <t>Cumul 2009</t>
  </si>
  <si>
    <t>Cumul 2007</t>
  </si>
  <si>
    <t>Cumul 2006</t>
  </si>
  <si>
    <t>Cumul 2005</t>
  </si>
  <si>
    <t>Cumul 2010</t>
  </si>
  <si>
    <t>Cumul 2011</t>
  </si>
  <si>
    <t>Cumul 2012</t>
  </si>
  <si>
    <t>Cumul 2013</t>
  </si>
  <si>
    <t>Cumul 2014</t>
  </si>
  <si>
    <t>Cumul 2015</t>
  </si>
  <si>
    <t>Cumul 2016</t>
  </si>
  <si>
    <t>Cumul 2017</t>
  </si>
  <si>
    <t>Var. 2017</t>
  </si>
  <si>
    <t>Var. 2018/2017</t>
  </si>
  <si>
    <t>Var.2018/2016</t>
  </si>
  <si>
    <t>Cumul 2018</t>
  </si>
  <si>
    <t>Cumul
2019</t>
  </si>
  <si>
    <t>Arrivées de touristes 2019</t>
  </si>
  <si>
    <t>Cum. 19 / Cum. 18</t>
  </si>
  <si>
    <t>Cum. 19 / Cum. 17</t>
  </si>
  <si>
    <t>Var. 2018</t>
  </si>
  <si>
    <t>Var. 2019/2018</t>
  </si>
  <si>
    <t>Var. 2019/2017</t>
  </si>
  <si>
    <t>JUILLET 2019</t>
  </si>
  <si>
    <t>Juillet 19 / Juillet 18</t>
  </si>
  <si>
    <t>Juillet 19 / Juillet 17</t>
  </si>
  <si>
    <t>Arrivées de janvier à juillet depuis 12 ans</t>
  </si>
  <si>
    <t>Janv.-Juillet</t>
  </si>
  <si>
    <t>Juillet 2019</t>
  </si>
  <si>
    <t>Juillet 2018</t>
  </si>
  <si>
    <t>Juillet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</si>
</sst>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b/>
      <sz val="7"/>
      <name val="Verdana"/>
      <family val="2"/>
    </font>
    <font>
      <sz val="10"/>
      <color indexed="44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color indexed="8"/>
      <name val="Arial"/>
      <family val="0"/>
    </font>
    <font>
      <sz val="7.25"/>
      <color indexed="8"/>
      <name val="Verdana"/>
      <family val="0"/>
    </font>
    <font>
      <sz val="7.75"/>
      <color indexed="8"/>
      <name val="Verdana"/>
      <family val="0"/>
    </font>
    <font>
      <sz val="6.3"/>
      <color indexed="8"/>
      <name val="Verdana"/>
      <family val="0"/>
    </font>
    <font>
      <sz val="10"/>
      <color indexed="8"/>
      <name val="Arial"/>
      <family val="0"/>
    </font>
    <font>
      <sz val="6.3"/>
      <color indexed="8"/>
      <name val="Arial"/>
      <family val="0"/>
    </font>
    <font>
      <sz val="1.75"/>
      <color indexed="8"/>
      <name val="Arial"/>
      <family val="0"/>
    </font>
    <font>
      <sz val="2"/>
      <color indexed="8"/>
      <name val="Verdana"/>
      <family val="0"/>
    </font>
    <font>
      <sz val="2.25"/>
      <color indexed="8"/>
      <name val="Verdana"/>
      <family val="0"/>
    </font>
    <font>
      <sz val="3.05"/>
      <color indexed="8"/>
      <name val="Verdana"/>
      <family val="0"/>
    </font>
    <font>
      <sz val="3.35"/>
      <color indexed="8"/>
      <name val="Arial"/>
      <family val="0"/>
    </font>
    <font>
      <sz val="6"/>
      <color indexed="8"/>
      <name val="Arial"/>
      <family val="0"/>
    </font>
    <font>
      <sz val="5.7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5.7"/>
      <color indexed="8"/>
      <name val="Verdan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1"/>
      <color indexed="8"/>
      <name val="Verdana"/>
      <family val="0"/>
    </font>
    <font>
      <b/>
      <sz val="10"/>
      <color indexed="8"/>
      <name val="Verdana"/>
      <family val="0"/>
    </font>
    <font>
      <b/>
      <sz val="3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thin"/>
      <right style="hair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 style="hair">
        <color theme="0" tint="-0.4999699890613556"/>
      </right>
      <top>
        <color indexed="63"/>
      </top>
      <bottom>
        <color indexed="63"/>
      </bottom>
    </border>
    <border>
      <left/>
      <right>
        <color indexed="63"/>
      </right>
      <top style="medium">
        <color theme="0" tint="-0.4999699890613556"/>
      </top>
      <bottom/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/>
      <right style="thin">
        <color theme="0" tint="-0.4999699890613556"/>
      </right>
      <top style="thin"/>
      <bottom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/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hair"/>
      <top style="thin"/>
      <bottom>
        <color indexed="63"/>
      </bottom>
    </border>
    <border>
      <left style="hair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hair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>
        <color theme="0" tint="-0.4999699890613556"/>
      </right>
      <top>
        <color indexed="63"/>
      </top>
      <bottom style="thin"/>
    </border>
    <border>
      <left style="thin"/>
      <right style="hair">
        <color theme="0" tint="-0.4999699890613556"/>
      </right>
      <top>
        <color indexed="63"/>
      </top>
      <bottom style="thin"/>
    </border>
    <border>
      <left style="thin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/>
      <top style="hair"/>
      <bottom/>
    </border>
    <border>
      <left>
        <color indexed="63"/>
      </left>
      <right style="thin">
        <color theme="0" tint="-0.4999699890613556"/>
      </right>
      <top style="hair"/>
      <bottom/>
    </border>
    <border>
      <left style="thin">
        <color theme="0" tint="-0.4999699890613556"/>
      </left>
      <right style="hair"/>
      <top>
        <color indexed="63"/>
      </top>
      <bottom style="thin"/>
    </border>
    <border>
      <left style="hair"/>
      <right style="thin">
        <color theme="0" tint="-0.4999699890613556"/>
      </right>
      <top/>
      <bottom style="thin"/>
    </border>
    <border>
      <left style="thin"/>
      <right/>
      <top style="hair"/>
      <bottom/>
    </border>
    <border>
      <left style="thin">
        <color theme="0" tint="-0.4999699890613556"/>
      </left>
      <right style="hair"/>
      <top style="hair"/>
      <bottom/>
    </border>
    <border>
      <left style="hair"/>
      <right style="thin">
        <color theme="0" tint="-0.4999699890613556"/>
      </right>
      <top style="hair"/>
      <bottom/>
    </border>
    <border>
      <left>
        <color indexed="63"/>
      </left>
      <right style="hair"/>
      <top style="hair"/>
      <bottom/>
    </border>
    <border>
      <left style="thin">
        <color theme="0" tint="-0.4999699890613556"/>
      </left>
      <right style="thin">
        <color theme="0" tint="-0.4999699890613556"/>
      </right>
      <top style="hair"/>
      <bottom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45">
    <xf numFmtId="0" fontId="0" fillId="0" borderId="0" xfId="0" applyAlignment="1">
      <alignment/>
    </xf>
    <xf numFmtId="0" fontId="6" fillId="0" borderId="0" xfId="54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15" fillId="0" borderId="0" xfId="52" applyFont="1">
      <alignment/>
      <protection/>
    </xf>
    <xf numFmtId="0" fontId="15" fillId="0" borderId="0" xfId="52" applyFont="1" applyFill="1">
      <alignment/>
      <protection/>
    </xf>
    <xf numFmtId="0" fontId="0" fillId="0" borderId="0" xfId="51" applyFont="1">
      <alignment/>
      <protection/>
    </xf>
    <xf numFmtId="0" fontId="10" fillId="0" borderId="0" xfId="52" applyFont="1" applyFill="1">
      <alignment/>
      <protection/>
    </xf>
    <xf numFmtId="0" fontId="22" fillId="0" borderId="0" xfId="52" applyFont="1" applyFill="1">
      <alignment/>
      <protection/>
    </xf>
    <xf numFmtId="0" fontId="14" fillId="0" borderId="0" xfId="52" applyFont="1" applyFill="1" applyAlignment="1">
      <alignment horizontal="center"/>
      <protection/>
    </xf>
    <xf numFmtId="0" fontId="15" fillId="0" borderId="0" xfId="52" applyFont="1" applyFill="1" applyBorder="1" applyAlignment="1">
      <alignment horizontal="left"/>
      <protection/>
    </xf>
    <xf numFmtId="3" fontId="8" fillId="0" borderId="0" xfId="52" applyNumberFormat="1" applyFont="1" applyFill="1">
      <alignment/>
      <protection/>
    </xf>
    <xf numFmtId="3" fontId="12" fillId="0" borderId="0" xfId="54" applyNumberFormat="1" applyFont="1" applyFill="1" applyBorder="1" applyAlignment="1">
      <alignment horizontal="center"/>
      <protection/>
    </xf>
    <xf numFmtId="3" fontId="15" fillId="0" borderId="0" xfId="52" applyNumberFormat="1" applyFont="1" applyFill="1" applyBorder="1" applyAlignment="1">
      <alignment horizontal="center" vertical="center"/>
      <protection/>
    </xf>
    <xf numFmtId="3" fontId="15" fillId="0" borderId="10" xfId="52" applyNumberFormat="1" applyFont="1" applyFill="1" applyBorder="1" applyAlignment="1">
      <alignment horizontal="center" vertical="center"/>
      <protection/>
    </xf>
    <xf numFmtId="0" fontId="12" fillId="0" borderId="0" xfId="53" applyFont="1" applyFill="1">
      <alignment/>
      <protection/>
    </xf>
    <xf numFmtId="0" fontId="15" fillId="0" borderId="0" xfId="52" applyNumberFormat="1" applyFont="1" applyFill="1">
      <alignment/>
      <protection/>
    </xf>
    <xf numFmtId="0" fontId="12" fillId="0" borderId="0" xfId="52" applyNumberFormat="1" applyFont="1" applyFill="1">
      <alignment/>
      <protection/>
    </xf>
    <xf numFmtId="0" fontId="15" fillId="0" borderId="11" xfId="52" applyFont="1" applyFill="1" applyBorder="1" applyAlignment="1">
      <alignment horizontal="left"/>
      <protection/>
    </xf>
    <xf numFmtId="165" fontId="26" fillId="0" borderId="12" xfId="52" applyNumberFormat="1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3" fontId="15" fillId="0" borderId="14" xfId="52" applyNumberFormat="1" applyFont="1" applyFill="1" applyBorder="1" applyAlignment="1">
      <alignment horizontal="center" vertical="center"/>
      <protection/>
    </xf>
    <xf numFmtId="3" fontId="12" fillId="0" borderId="14" xfId="52" applyNumberFormat="1" applyFont="1" applyFill="1" applyBorder="1" applyAlignment="1">
      <alignment horizontal="center" vertical="center"/>
      <protection/>
    </xf>
    <xf numFmtId="0" fontId="15" fillId="0" borderId="15" xfId="52" applyFont="1" applyFill="1" applyBorder="1" applyAlignment="1">
      <alignment horizontal="center" vertical="center"/>
      <protection/>
    </xf>
    <xf numFmtId="0" fontId="15" fillId="0" borderId="16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5" fillId="0" borderId="18" xfId="52" applyFont="1" applyFill="1" applyBorder="1" applyAlignment="1">
      <alignment horizontal="center" vertical="center"/>
      <protection/>
    </xf>
    <xf numFmtId="3" fontId="12" fillId="0" borderId="19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3" fontId="15" fillId="0" borderId="19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center"/>
      <protection/>
    </xf>
    <xf numFmtId="0" fontId="12" fillId="0" borderId="0" xfId="52" applyFont="1" applyFill="1" applyBorder="1" applyAlignment="1">
      <alignment horizontal="left"/>
      <protection/>
    </xf>
    <xf numFmtId="3" fontId="12" fillId="0" borderId="0" xfId="52" applyNumberFormat="1" applyFont="1" applyFill="1" applyBorder="1" applyAlignment="1">
      <alignment horizontal="center"/>
      <protection/>
    </xf>
    <xf numFmtId="165" fontId="16" fillId="0" borderId="0" xfId="52" applyNumberFormat="1" applyFont="1" applyFill="1" applyBorder="1" applyAlignment="1">
      <alignment horizontal="center"/>
      <protection/>
    </xf>
    <xf numFmtId="0" fontId="8" fillId="0" borderId="20" xfId="52" applyFont="1" applyFill="1" applyBorder="1">
      <alignment/>
      <protection/>
    </xf>
    <xf numFmtId="0" fontId="8" fillId="33" borderId="0" xfId="52" applyFont="1" applyFill="1" applyBorder="1">
      <alignment/>
      <protection/>
    </xf>
    <xf numFmtId="0" fontId="22" fillId="33" borderId="0" xfId="52" applyFont="1" applyFill="1" applyBorder="1">
      <alignment/>
      <protection/>
    </xf>
    <xf numFmtId="0" fontId="14" fillId="33" borderId="0" xfId="52" applyFont="1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3" fontId="19" fillId="0" borderId="10" xfId="52" applyNumberFormat="1" applyFont="1" applyFill="1" applyBorder="1" applyAlignment="1">
      <alignment horizontal="center"/>
      <protection/>
    </xf>
    <xf numFmtId="3" fontId="19" fillId="0" borderId="0" xfId="52" applyNumberFormat="1" applyFont="1" applyFill="1" applyBorder="1" applyAlignment="1">
      <alignment horizontal="center"/>
      <protection/>
    </xf>
    <xf numFmtId="3" fontId="12" fillId="0" borderId="0" xfId="52" applyNumberFormat="1" applyFont="1" applyFill="1" applyBorder="1" applyAlignment="1">
      <alignment horizontal="center" vertical="center"/>
      <protection/>
    </xf>
    <xf numFmtId="0" fontId="15" fillId="0" borderId="21" xfId="52" applyFont="1" applyFill="1" applyBorder="1" applyAlignment="1">
      <alignment horizontal="center" vertical="center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9" fillId="0" borderId="23" xfId="52" applyFont="1" applyFill="1" applyBorder="1" applyAlignment="1">
      <alignment horizontal="left" vertical="center"/>
      <protection/>
    </xf>
    <xf numFmtId="0" fontId="15" fillId="0" borderId="24" xfId="52" applyFont="1" applyFill="1" applyBorder="1" applyAlignment="1">
      <alignment horizontal="center"/>
      <protection/>
    </xf>
    <xf numFmtId="0" fontId="19" fillId="0" borderId="24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left"/>
      <protection/>
    </xf>
    <xf numFmtId="3" fontId="12" fillId="0" borderId="13" xfId="52" applyNumberFormat="1" applyFont="1" applyFill="1" applyBorder="1" applyAlignment="1">
      <alignment horizontal="center" vertical="center"/>
      <protection/>
    </xf>
    <xf numFmtId="3" fontId="12" fillId="0" borderId="26" xfId="52" applyNumberFormat="1" applyFont="1" applyFill="1" applyBorder="1" applyAlignment="1">
      <alignment horizontal="center" vertical="center"/>
      <protection/>
    </xf>
    <xf numFmtId="3" fontId="15" fillId="0" borderId="12" xfId="52" applyNumberFormat="1" applyFont="1" applyFill="1" applyBorder="1" applyAlignment="1">
      <alignment horizontal="center" vertical="center"/>
      <protection/>
    </xf>
    <xf numFmtId="3" fontId="19" fillId="0" borderId="12" xfId="52" applyNumberFormat="1" applyFont="1" applyFill="1" applyBorder="1" applyAlignment="1">
      <alignment horizontal="center"/>
      <protection/>
    </xf>
    <xf numFmtId="3" fontId="12" fillId="0" borderId="27" xfId="52" applyNumberFormat="1" applyFont="1" applyFill="1" applyBorder="1" applyAlignment="1">
      <alignment horizontal="center"/>
      <protection/>
    </xf>
    <xf numFmtId="3" fontId="12" fillId="0" borderId="28" xfId="52" applyNumberFormat="1" applyFont="1" applyFill="1" applyBorder="1" applyAlignment="1">
      <alignment horizontal="center"/>
      <protection/>
    </xf>
    <xf numFmtId="3" fontId="12" fillId="0" borderId="29" xfId="52" applyNumberFormat="1" applyFont="1" applyFill="1" applyBorder="1" applyAlignment="1">
      <alignment horizontal="center"/>
      <protection/>
    </xf>
    <xf numFmtId="165" fontId="16" fillId="0" borderId="11" xfId="52" applyNumberFormat="1" applyFont="1" applyFill="1" applyBorder="1" applyAlignment="1">
      <alignment horizontal="center" vertical="center"/>
      <protection/>
    </xf>
    <xf numFmtId="165" fontId="18" fillId="0" borderId="11" xfId="52" applyNumberFormat="1" applyFont="1" applyFill="1" applyBorder="1" applyAlignment="1">
      <alignment horizontal="center" vertical="center"/>
      <protection/>
    </xf>
    <xf numFmtId="165" fontId="16" fillId="0" borderId="27" xfId="52" applyNumberFormat="1" applyFont="1" applyFill="1" applyBorder="1" applyAlignment="1">
      <alignment horizontal="center"/>
      <protection/>
    </xf>
    <xf numFmtId="3" fontId="19" fillId="0" borderId="0" xfId="52" applyNumberFormat="1" applyFont="1" applyFill="1" applyBorder="1" applyAlignment="1">
      <alignment horizontal="center" vertical="center"/>
      <protection/>
    </xf>
    <xf numFmtId="3" fontId="19" fillId="0" borderId="11" xfId="52" applyNumberFormat="1" applyFont="1" applyFill="1" applyBorder="1" applyAlignment="1">
      <alignment horizontal="center"/>
      <protection/>
    </xf>
    <xf numFmtId="3" fontId="12" fillId="0" borderId="11" xfId="52" applyNumberFormat="1" applyFont="1" applyFill="1" applyBorder="1" applyAlignment="1">
      <alignment horizontal="center" vertical="center"/>
      <protection/>
    </xf>
    <xf numFmtId="3" fontId="12" fillId="0" borderId="12" xfId="52" applyNumberFormat="1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8" fillId="0" borderId="0" xfId="52" applyFont="1" applyFill="1" applyBorder="1">
      <alignment/>
      <protection/>
    </xf>
    <xf numFmtId="3" fontId="15" fillId="0" borderId="11" xfId="52" applyNumberFormat="1" applyFont="1" applyFill="1" applyBorder="1" applyAlignment="1">
      <alignment horizontal="center" vertical="center"/>
      <protection/>
    </xf>
    <xf numFmtId="0" fontId="9" fillId="0" borderId="24" xfId="52" applyFont="1" applyFill="1" applyBorder="1" applyAlignment="1">
      <alignment horizontal="left" vertical="center"/>
      <protection/>
    </xf>
    <xf numFmtId="0" fontId="8" fillId="0" borderId="30" xfId="52" applyFont="1" applyFill="1" applyBorder="1" applyAlignment="1">
      <alignment horizontal="center" vertical="center"/>
      <protection/>
    </xf>
    <xf numFmtId="0" fontId="15" fillId="0" borderId="31" xfId="52" applyFont="1" applyFill="1" applyBorder="1" applyAlignment="1">
      <alignment horizontal="center" vertical="center"/>
      <protection/>
    </xf>
    <xf numFmtId="3" fontId="12" fillId="0" borderId="32" xfId="52" applyNumberFormat="1" applyFont="1" applyFill="1" applyBorder="1" applyAlignment="1">
      <alignment horizontal="center" vertical="center"/>
      <protection/>
    </xf>
    <xf numFmtId="3" fontId="15" fillId="0" borderId="33" xfId="52" applyNumberFormat="1" applyFont="1" applyFill="1" applyBorder="1" applyAlignment="1">
      <alignment horizontal="center" vertical="center"/>
      <protection/>
    </xf>
    <xf numFmtId="3" fontId="19" fillId="0" borderId="33" xfId="52" applyNumberFormat="1" applyFont="1" applyFill="1" applyBorder="1" applyAlignment="1">
      <alignment horizontal="center"/>
      <protection/>
    </xf>
    <xf numFmtId="3" fontId="12" fillId="0" borderId="34" xfId="52" applyNumberFormat="1" applyFont="1" applyFill="1" applyBorder="1" applyAlignment="1">
      <alignment horizontal="center"/>
      <protection/>
    </xf>
    <xf numFmtId="0" fontId="15" fillId="0" borderId="35" xfId="52" applyFont="1" applyFill="1" applyBorder="1" applyAlignment="1">
      <alignment horizontal="center" vertical="center" wrapText="1"/>
      <protection/>
    </xf>
    <xf numFmtId="0" fontId="12" fillId="0" borderId="36" xfId="52" applyFont="1" applyFill="1" applyBorder="1" applyAlignment="1">
      <alignment horizontal="center" vertical="center"/>
      <protection/>
    </xf>
    <xf numFmtId="165" fontId="16" fillId="0" borderId="36" xfId="52" applyNumberFormat="1" applyFont="1" applyFill="1" applyBorder="1" applyAlignment="1">
      <alignment horizontal="center" vertical="center"/>
      <protection/>
    </xf>
    <xf numFmtId="165" fontId="18" fillId="0" borderId="36" xfId="52" applyNumberFormat="1" applyFont="1" applyFill="1" applyBorder="1" applyAlignment="1">
      <alignment horizontal="center" vertical="center"/>
      <protection/>
    </xf>
    <xf numFmtId="165" fontId="16" fillId="0" borderId="37" xfId="52" applyNumberFormat="1" applyFont="1" applyFill="1" applyBorder="1" applyAlignment="1">
      <alignment horizontal="center"/>
      <protection/>
    </xf>
    <xf numFmtId="0" fontId="15" fillId="0" borderId="21" xfId="52" applyFont="1" applyFill="1" applyBorder="1" applyAlignment="1">
      <alignment horizontal="center" vertical="center" wrapText="1"/>
      <protection/>
    </xf>
    <xf numFmtId="0" fontId="15" fillId="0" borderId="35" xfId="52" applyFont="1" applyFill="1" applyBorder="1" applyAlignment="1">
      <alignment horizontal="center" vertical="center"/>
      <protection/>
    </xf>
    <xf numFmtId="0" fontId="15" fillId="0" borderId="38" xfId="52" applyFont="1" applyFill="1" applyBorder="1" applyAlignment="1">
      <alignment horizontal="center" vertical="center"/>
      <protection/>
    </xf>
    <xf numFmtId="3" fontId="12" fillId="0" borderId="17" xfId="52" applyNumberFormat="1" applyFont="1" applyFill="1" applyBorder="1" applyAlignment="1">
      <alignment horizontal="center" vertical="center"/>
      <protection/>
    </xf>
    <xf numFmtId="3" fontId="12" fillId="0" borderId="39" xfId="52" applyNumberFormat="1" applyFont="1" applyFill="1" applyBorder="1" applyAlignment="1">
      <alignment horizontal="center"/>
      <protection/>
    </xf>
    <xf numFmtId="0" fontId="15" fillId="0" borderId="40" xfId="52" applyFont="1" applyFill="1" applyBorder="1" applyAlignment="1">
      <alignment horizontal="center" vertical="center" wrapText="1"/>
      <protection/>
    </xf>
    <xf numFmtId="0" fontId="12" fillId="0" borderId="41" xfId="52" applyFont="1" applyFill="1" applyBorder="1" applyAlignment="1">
      <alignment horizontal="center" vertical="center"/>
      <protection/>
    </xf>
    <xf numFmtId="165" fontId="16" fillId="0" borderId="12" xfId="52" applyNumberFormat="1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 vertical="center"/>
      <protection/>
    </xf>
    <xf numFmtId="165" fontId="16" fillId="0" borderId="29" xfId="52" applyNumberFormat="1" applyFont="1" applyFill="1" applyBorder="1" applyAlignment="1">
      <alignment horizontal="center"/>
      <protection/>
    </xf>
    <xf numFmtId="0" fontId="15" fillId="0" borderId="42" xfId="52" applyFont="1" applyFill="1" applyBorder="1" applyAlignment="1">
      <alignment horizontal="center" vertical="center" wrapText="1"/>
      <protection/>
    </xf>
    <xf numFmtId="0" fontId="12" fillId="0" borderId="43" xfId="52" applyFont="1" applyFill="1" applyBorder="1" applyAlignment="1">
      <alignment horizontal="center" vertical="center"/>
      <protection/>
    </xf>
    <xf numFmtId="165" fontId="16" fillId="0" borderId="44" xfId="52" applyNumberFormat="1" applyFont="1" applyFill="1" applyBorder="1" applyAlignment="1">
      <alignment horizontal="center" vertical="center"/>
      <protection/>
    </xf>
    <xf numFmtId="165" fontId="18" fillId="0" borderId="44" xfId="52" applyNumberFormat="1" applyFont="1" applyFill="1" applyBorder="1" applyAlignment="1">
      <alignment horizontal="center" vertical="center"/>
      <protection/>
    </xf>
    <xf numFmtId="165" fontId="16" fillId="0" borderId="45" xfId="52" applyNumberFormat="1" applyFont="1" applyFill="1" applyBorder="1" applyAlignment="1">
      <alignment horizontal="center"/>
      <protection/>
    </xf>
    <xf numFmtId="165" fontId="8" fillId="0" borderId="0" xfId="52" applyNumberFormat="1" applyFont="1" applyFill="1">
      <alignment/>
      <protection/>
    </xf>
    <xf numFmtId="3" fontId="12" fillId="0" borderId="0" xfId="52" applyNumberFormat="1" applyFont="1" applyFill="1" applyBorder="1" applyAlignment="1">
      <alignment/>
      <protection/>
    </xf>
    <xf numFmtId="164" fontId="12" fillId="0" borderId="0" xfId="52" applyNumberFormat="1" applyFont="1" applyFill="1" applyBorder="1" applyAlignment="1">
      <alignment horizontal="center" vertical="center"/>
      <protection/>
    </xf>
    <xf numFmtId="3" fontId="13" fillId="0" borderId="0" xfId="52" applyNumberFormat="1" applyFont="1" applyFill="1" applyBorder="1" applyAlignment="1">
      <alignment horizontal="center" vertical="center"/>
      <protection/>
    </xf>
    <xf numFmtId="3" fontId="13" fillId="0" borderId="0" xfId="52" applyNumberFormat="1" applyFont="1" applyFill="1" applyBorder="1" applyAlignment="1">
      <alignment horizontal="center"/>
      <protection/>
    </xf>
    <xf numFmtId="3" fontId="9" fillId="0" borderId="23" xfId="52" applyNumberFormat="1" applyFont="1" applyFill="1" applyBorder="1" applyAlignment="1">
      <alignment horizontal="center"/>
      <protection/>
    </xf>
    <xf numFmtId="3" fontId="9" fillId="0" borderId="24" xfId="52" applyNumberFormat="1" applyFont="1" applyFill="1" applyBorder="1" applyAlignment="1">
      <alignment horizontal="center"/>
      <protection/>
    </xf>
    <xf numFmtId="0" fontId="12" fillId="0" borderId="24" xfId="52" applyFont="1" applyFill="1" applyBorder="1" applyAlignment="1">
      <alignment horizontal="center"/>
      <protection/>
    </xf>
    <xf numFmtId="0" fontId="9" fillId="0" borderId="25" xfId="52" applyFont="1" applyFill="1" applyBorder="1" applyAlignment="1">
      <alignment horizontal="center"/>
      <protection/>
    </xf>
    <xf numFmtId="165" fontId="12" fillId="0" borderId="12" xfId="52" applyNumberFormat="1" applyFont="1" applyFill="1" applyBorder="1" applyAlignment="1">
      <alignment/>
      <protection/>
    </xf>
    <xf numFmtId="0" fontId="16" fillId="0" borderId="12" xfId="52" applyFont="1" applyFill="1" applyBorder="1" applyAlignment="1">
      <alignment horizontal="center" vertical="center"/>
      <protection/>
    </xf>
    <xf numFmtId="3" fontId="13" fillId="0" borderId="39" xfId="52" applyNumberFormat="1" applyFont="1" applyFill="1" applyBorder="1" applyAlignment="1">
      <alignment horizontal="center"/>
      <protection/>
    </xf>
    <xf numFmtId="165" fontId="18" fillId="0" borderId="29" xfId="52" applyNumberFormat="1" applyFont="1" applyFill="1" applyBorder="1" applyAlignment="1">
      <alignment horizontal="center"/>
      <protection/>
    </xf>
    <xf numFmtId="165" fontId="16" fillId="0" borderId="12" xfId="52" applyNumberFormat="1" applyFont="1" applyFill="1" applyBorder="1" applyAlignment="1">
      <alignment horizontal="center"/>
      <protection/>
    </xf>
    <xf numFmtId="0" fontId="12" fillId="0" borderId="46" xfId="52" applyFont="1" applyFill="1" applyBorder="1" applyAlignment="1">
      <alignment horizontal="center" vertical="center"/>
      <protection/>
    </xf>
    <xf numFmtId="165" fontId="16" fillId="0" borderId="46" xfId="52" applyNumberFormat="1" applyFont="1" applyFill="1" applyBorder="1" applyAlignment="1">
      <alignment horizontal="center" vertical="center"/>
      <protection/>
    </xf>
    <xf numFmtId="165" fontId="16" fillId="0" borderId="46" xfId="52" applyNumberFormat="1" applyFont="1" applyFill="1" applyBorder="1" applyAlignment="1">
      <alignment horizontal="center"/>
      <protection/>
    </xf>
    <xf numFmtId="165" fontId="12" fillId="0" borderId="46" xfId="52" applyNumberFormat="1" applyFont="1" applyFill="1" applyBorder="1" applyAlignment="1">
      <alignment/>
      <protection/>
    </xf>
    <xf numFmtId="0" fontId="16" fillId="0" borderId="46" xfId="52" applyFont="1" applyFill="1" applyBorder="1" applyAlignment="1">
      <alignment horizontal="center" vertical="center"/>
      <protection/>
    </xf>
    <xf numFmtId="165" fontId="18" fillId="0" borderId="47" xfId="52" applyNumberFormat="1" applyFont="1" applyFill="1" applyBorder="1" applyAlignment="1">
      <alignment horizontal="center"/>
      <protection/>
    </xf>
    <xf numFmtId="165" fontId="18" fillId="0" borderId="46" xfId="52" applyNumberFormat="1" applyFont="1" applyFill="1" applyBorder="1" applyAlignment="1">
      <alignment horizontal="center" vertical="center"/>
      <protection/>
    </xf>
    <xf numFmtId="3" fontId="15" fillId="0" borderId="24" xfId="52" applyNumberFormat="1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3" fontId="8" fillId="0" borderId="24" xfId="52" applyNumberFormat="1" applyFont="1" applyFill="1" applyBorder="1" applyAlignment="1">
      <alignment horizontal="center"/>
      <protection/>
    </xf>
    <xf numFmtId="165" fontId="13" fillId="0" borderId="12" xfId="52" applyNumberFormat="1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/>
      <protection/>
    </xf>
    <xf numFmtId="165" fontId="18" fillId="0" borderId="46" xfId="52" applyNumberFormat="1" applyFont="1" applyFill="1" applyBorder="1" applyAlignment="1">
      <alignment horizontal="center"/>
      <protection/>
    </xf>
    <xf numFmtId="0" fontId="18" fillId="0" borderId="48" xfId="52" applyFont="1" applyFill="1" applyBorder="1" applyAlignment="1">
      <alignment horizontal="center" vertical="center"/>
      <protection/>
    </xf>
    <xf numFmtId="165" fontId="18" fillId="0" borderId="48" xfId="52" applyNumberFormat="1" applyFont="1" applyFill="1" applyBorder="1" applyAlignment="1">
      <alignment horizontal="center" vertical="center"/>
      <protection/>
    </xf>
    <xf numFmtId="165" fontId="12" fillId="0" borderId="12" xfId="52" applyNumberFormat="1" applyFont="1" applyFill="1" applyBorder="1" applyAlignment="1">
      <alignment horizontal="center" vertical="center"/>
      <protection/>
    </xf>
    <xf numFmtId="165" fontId="12" fillId="0" borderId="46" xfId="52" applyNumberFormat="1" applyFont="1" applyFill="1" applyBorder="1" applyAlignment="1">
      <alignment horizontal="center"/>
      <protection/>
    </xf>
    <xf numFmtId="165" fontId="12" fillId="0" borderId="46" xfId="52" applyNumberFormat="1" applyFont="1" applyFill="1" applyBorder="1" applyAlignment="1">
      <alignment horizontal="center" vertical="center"/>
      <protection/>
    </xf>
    <xf numFmtId="1" fontId="12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51" applyFont="1" applyFill="1">
      <alignment/>
      <protection/>
    </xf>
    <xf numFmtId="0" fontId="6" fillId="0" borderId="0" xfId="54" applyFont="1" applyFill="1">
      <alignment/>
      <protection/>
    </xf>
    <xf numFmtId="49" fontId="2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51" applyFont="1" applyFill="1">
      <alignment/>
      <protection/>
    </xf>
    <xf numFmtId="0" fontId="15" fillId="0" borderId="0" xfId="54" applyFont="1" applyFill="1">
      <alignment/>
      <protection/>
    </xf>
    <xf numFmtId="165" fontId="12" fillId="0" borderId="0" xfId="54" applyNumberFormat="1" applyFont="1" applyFill="1" applyBorder="1" applyAlignment="1">
      <alignment horizontal="center"/>
      <protection/>
    </xf>
    <xf numFmtId="164" fontId="12" fillId="0" borderId="0" xfId="54" applyNumberFormat="1" applyFont="1" applyFill="1" applyBorder="1" applyAlignment="1">
      <alignment horizontal="center"/>
      <protection/>
    </xf>
    <xf numFmtId="165" fontId="6" fillId="0" borderId="0" xfId="54" applyNumberFormat="1" applyFont="1" applyFill="1">
      <alignment/>
      <protection/>
    </xf>
    <xf numFmtId="3" fontId="6" fillId="0" borderId="0" xfId="54" applyNumberFormat="1" applyFont="1" applyFill="1">
      <alignment/>
      <protection/>
    </xf>
    <xf numFmtId="165" fontId="6" fillId="0" borderId="0" xfId="54" applyNumberFormat="1" applyFont="1" applyFill="1" applyAlignment="1">
      <alignment horizontal="center"/>
      <protection/>
    </xf>
    <xf numFmtId="166" fontId="6" fillId="0" borderId="0" xfId="55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48" xfId="51" applyFont="1" applyFill="1" applyBorder="1">
      <alignment/>
      <protection/>
    </xf>
    <xf numFmtId="0" fontId="0" fillId="0" borderId="32" xfId="51" applyFont="1" applyFill="1" applyBorder="1">
      <alignment/>
      <protection/>
    </xf>
    <xf numFmtId="49" fontId="5" fillId="0" borderId="46" xfId="51" applyNumberFormat="1" applyFont="1" applyFill="1" applyBorder="1" applyAlignment="1">
      <alignment horizontal="center"/>
      <protection/>
    </xf>
    <xf numFmtId="0" fontId="5" fillId="0" borderId="46" xfId="51" applyFont="1" applyFill="1" applyBorder="1" applyAlignment="1">
      <alignment horizontal="center"/>
      <protection/>
    </xf>
    <xf numFmtId="0" fontId="5" fillId="0" borderId="33" xfId="51" applyFont="1" applyFill="1" applyBorder="1" applyAlignment="1">
      <alignment horizontal="center"/>
      <protection/>
    </xf>
    <xf numFmtId="0" fontId="5" fillId="0" borderId="44" xfId="51" applyFont="1" applyFill="1" applyBorder="1" applyAlignment="1">
      <alignment horizontal="center"/>
      <protection/>
    </xf>
    <xf numFmtId="0" fontId="5" fillId="0" borderId="47" xfId="51" applyFont="1" applyFill="1" applyBorder="1" applyAlignment="1">
      <alignment horizontal="center"/>
      <protection/>
    </xf>
    <xf numFmtId="0" fontId="5" fillId="0" borderId="34" xfId="51" applyFont="1" applyFill="1" applyBorder="1" applyAlignment="1">
      <alignment horizontal="center"/>
      <protection/>
    </xf>
    <xf numFmtId="0" fontId="6" fillId="0" borderId="46" xfId="54" applyFont="1" applyFill="1" applyBorder="1" applyAlignment="1">
      <alignment horizontal="center"/>
      <protection/>
    </xf>
    <xf numFmtId="0" fontId="6" fillId="0" borderId="32" xfId="54" applyFont="1" applyFill="1" applyBorder="1">
      <alignment/>
      <protection/>
    </xf>
    <xf numFmtId="3" fontId="5" fillId="0" borderId="46" xfId="54" applyNumberFormat="1" applyFont="1" applyFill="1" applyBorder="1" applyAlignment="1">
      <alignment horizontal="center"/>
      <protection/>
    </xf>
    <xf numFmtId="3" fontId="5" fillId="0" borderId="33" xfId="54" applyNumberFormat="1" applyFont="1" applyFill="1" applyBorder="1" applyAlignment="1">
      <alignment horizontal="center"/>
      <protection/>
    </xf>
    <xf numFmtId="3" fontId="12" fillId="0" borderId="46" xfId="54" applyNumberFormat="1" applyFont="1" applyFill="1" applyBorder="1" applyAlignment="1">
      <alignment horizontal="center"/>
      <protection/>
    </xf>
    <xf numFmtId="0" fontId="5" fillId="0" borderId="33" xfId="54" applyFont="1" applyFill="1" applyBorder="1" applyAlignment="1">
      <alignment horizontal="center"/>
      <protection/>
    </xf>
    <xf numFmtId="3" fontId="15" fillId="0" borderId="46" xfId="54" applyNumberFormat="1" applyFont="1" applyFill="1" applyBorder="1" applyAlignment="1">
      <alignment horizontal="center"/>
      <protection/>
    </xf>
    <xf numFmtId="3" fontId="4" fillId="0" borderId="49" xfId="54" applyNumberFormat="1" applyFont="1" applyFill="1" applyBorder="1" applyAlignment="1">
      <alignment horizontal="center"/>
      <protection/>
    </xf>
    <xf numFmtId="3" fontId="4" fillId="0" borderId="50" xfId="54" applyNumberFormat="1" applyFont="1" applyFill="1" applyBorder="1" applyAlignment="1">
      <alignment horizontal="center"/>
      <protection/>
    </xf>
    <xf numFmtId="3" fontId="13" fillId="0" borderId="45" xfId="54" applyNumberFormat="1" applyFont="1" applyFill="1" applyBorder="1" applyAlignment="1">
      <alignment horizontal="center"/>
      <protection/>
    </xf>
    <xf numFmtId="3" fontId="13" fillId="0" borderId="47" xfId="54" applyNumberFormat="1" applyFont="1" applyFill="1" applyBorder="1" applyAlignment="1">
      <alignment horizontal="center"/>
      <protection/>
    </xf>
    <xf numFmtId="3" fontId="7" fillId="0" borderId="0" xfId="54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0" fontId="15" fillId="0" borderId="46" xfId="54" applyFont="1" applyFill="1" applyBorder="1" applyAlignment="1">
      <alignment horizontal="center"/>
      <protection/>
    </xf>
    <xf numFmtId="165" fontId="15" fillId="0" borderId="0" xfId="54" applyNumberFormat="1" applyFont="1" applyFill="1">
      <alignment/>
      <protection/>
    </xf>
    <xf numFmtId="3" fontId="15" fillId="0" borderId="0" xfId="54" applyNumberFormat="1" applyFont="1" applyFill="1">
      <alignment/>
      <protection/>
    </xf>
    <xf numFmtId="3" fontId="12" fillId="0" borderId="0" xfId="54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19" fillId="0" borderId="0" xfId="54" applyFont="1" applyFill="1" applyBorder="1">
      <alignment/>
      <protection/>
    </xf>
    <xf numFmtId="3" fontId="13" fillId="0" borderId="0" xfId="54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5" fillId="0" borderId="24" xfId="54" applyFont="1" applyFill="1" applyBorder="1">
      <alignment/>
      <protection/>
    </xf>
    <xf numFmtId="0" fontId="13" fillId="0" borderId="41" xfId="51" applyFont="1" applyFill="1" applyBorder="1" applyAlignment="1">
      <alignment horizontal="center"/>
      <protection/>
    </xf>
    <xf numFmtId="0" fontId="13" fillId="0" borderId="12" xfId="51" applyFont="1" applyFill="1" applyBorder="1" applyAlignment="1">
      <alignment horizontal="center"/>
      <protection/>
    </xf>
    <xf numFmtId="0" fontId="12" fillId="0" borderId="12" xfId="51" applyFont="1" applyFill="1" applyBorder="1" applyAlignment="1">
      <alignment horizontal="center"/>
      <protection/>
    </xf>
    <xf numFmtId="0" fontId="15" fillId="0" borderId="23" xfId="54" applyFont="1" applyFill="1" applyBorder="1">
      <alignment/>
      <protection/>
    </xf>
    <xf numFmtId="0" fontId="15" fillId="0" borderId="29" xfId="54" applyFont="1" applyFill="1" applyBorder="1">
      <alignment/>
      <protection/>
    </xf>
    <xf numFmtId="3" fontId="12" fillId="0" borderId="11" xfId="54" applyNumberFormat="1" applyFont="1" applyFill="1" applyBorder="1" applyAlignment="1">
      <alignment horizontal="center"/>
      <protection/>
    </xf>
    <xf numFmtId="3" fontId="12" fillId="0" borderId="10" xfId="54" applyNumberFormat="1" applyFont="1" applyFill="1" applyBorder="1" applyAlignment="1">
      <alignment horizontal="center"/>
      <protection/>
    </xf>
    <xf numFmtId="3" fontId="13" fillId="0" borderId="12" xfId="54" applyNumberFormat="1" applyFont="1" applyFill="1" applyBorder="1" applyAlignment="1">
      <alignment horizontal="center"/>
      <protection/>
    </xf>
    <xf numFmtId="3" fontId="12" fillId="0" borderId="33" xfId="54" applyNumberFormat="1" applyFont="1" applyFill="1" applyBorder="1" applyAlignment="1">
      <alignment horizontal="center"/>
      <protection/>
    </xf>
    <xf numFmtId="3" fontId="12" fillId="0" borderId="33" xfId="0" applyNumberFormat="1" applyFont="1" applyFill="1" applyBorder="1" applyAlignment="1">
      <alignment horizontal="center"/>
    </xf>
    <xf numFmtId="3" fontId="12" fillId="0" borderId="13" xfId="54" applyNumberFormat="1" applyFont="1" applyFill="1" applyBorder="1" applyAlignment="1">
      <alignment horizontal="center"/>
      <protection/>
    </xf>
    <xf numFmtId="3" fontId="12" fillId="0" borderId="32" xfId="54" applyNumberFormat="1" applyFont="1" applyFill="1" applyBorder="1" applyAlignment="1">
      <alignment horizontal="center"/>
      <protection/>
    </xf>
    <xf numFmtId="3" fontId="12" fillId="0" borderId="32" xfId="0" applyNumberFormat="1" applyFont="1" applyFill="1" applyBorder="1" applyAlignment="1">
      <alignment horizontal="center"/>
    </xf>
    <xf numFmtId="3" fontId="13" fillId="0" borderId="41" xfId="54" applyNumberFormat="1" applyFont="1" applyFill="1" applyBorder="1" applyAlignment="1">
      <alignment horizontal="center"/>
      <protection/>
    </xf>
    <xf numFmtId="3" fontId="12" fillId="0" borderId="26" xfId="54" applyNumberFormat="1" applyFont="1" applyFill="1" applyBorder="1" applyAlignment="1">
      <alignment horizontal="center"/>
      <protection/>
    </xf>
    <xf numFmtId="3" fontId="12" fillId="0" borderId="17" xfId="54" applyNumberFormat="1" applyFont="1" applyFill="1" applyBorder="1" applyAlignment="1">
      <alignment horizontal="center"/>
      <protection/>
    </xf>
    <xf numFmtId="164" fontId="12" fillId="0" borderId="51" xfId="54" applyNumberFormat="1" applyFont="1" applyFill="1" applyBorder="1" applyAlignment="1">
      <alignment horizontal="center"/>
      <protection/>
    </xf>
    <xf numFmtId="164" fontId="12" fillId="0" borderId="52" xfId="54" applyNumberFormat="1" applyFont="1" applyFill="1" applyBorder="1" applyAlignment="1">
      <alignment horizontal="center"/>
      <protection/>
    </xf>
    <xf numFmtId="3" fontId="12" fillId="0" borderId="53" xfId="54" applyNumberFormat="1" applyFont="1" applyFill="1" applyBorder="1" applyAlignment="1">
      <alignment horizontal="center"/>
      <protection/>
    </xf>
    <xf numFmtId="3" fontId="12" fillId="0" borderId="54" xfId="54" applyNumberFormat="1" applyFont="1" applyFill="1" applyBorder="1" applyAlignment="1">
      <alignment horizontal="center"/>
      <protection/>
    </xf>
    <xf numFmtId="164" fontId="12" fillId="0" borderId="32" xfId="54" applyNumberFormat="1" applyFont="1" applyFill="1" applyBorder="1" applyAlignment="1">
      <alignment horizontal="center"/>
      <protection/>
    </xf>
    <xf numFmtId="164" fontId="12" fillId="0" borderId="33" xfId="54" applyNumberFormat="1" applyFont="1" applyFill="1" applyBorder="1" applyAlignment="1">
      <alignment horizontal="center"/>
      <protection/>
    </xf>
    <xf numFmtId="3" fontId="12" fillId="0" borderId="48" xfId="54" applyNumberFormat="1" applyFont="1" applyFill="1" applyBorder="1" applyAlignment="1">
      <alignment horizontal="center"/>
      <protection/>
    </xf>
    <xf numFmtId="3" fontId="12" fillId="0" borderId="55" xfId="54" applyNumberFormat="1" applyFont="1" applyFill="1" applyBorder="1" applyAlignment="1">
      <alignment horizontal="center"/>
      <protection/>
    </xf>
    <xf numFmtId="164" fontId="12" fillId="0" borderId="56" xfId="54" applyNumberFormat="1" applyFont="1" applyFill="1" applyBorder="1" applyAlignment="1">
      <alignment horizontal="center"/>
      <protection/>
    </xf>
    <xf numFmtId="3" fontId="12" fillId="0" borderId="57" xfId="54" applyNumberFormat="1" applyFont="1" applyFill="1" applyBorder="1" applyAlignment="1">
      <alignment horizontal="center"/>
      <protection/>
    </xf>
    <xf numFmtId="164" fontId="12" fillId="0" borderId="58" xfId="54" applyNumberFormat="1" applyFont="1" applyFill="1" applyBorder="1" applyAlignment="1">
      <alignment horizontal="center"/>
      <protection/>
    </xf>
    <xf numFmtId="0" fontId="15" fillId="0" borderId="23" xfId="54" applyFont="1" applyFill="1" applyBorder="1" applyAlignment="1">
      <alignment horizontal="center"/>
      <protection/>
    </xf>
    <xf numFmtId="0" fontId="15" fillId="0" borderId="24" xfId="54" applyFont="1" applyFill="1" applyBorder="1" applyAlignment="1">
      <alignment horizontal="center"/>
      <protection/>
    </xf>
    <xf numFmtId="0" fontId="12" fillId="0" borderId="24" xfId="54" applyFont="1" applyFill="1" applyBorder="1" applyAlignment="1">
      <alignment horizontal="center"/>
      <protection/>
    </xf>
    <xf numFmtId="0" fontId="15" fillId="0" borderId="25" xfId="54" applyFont="1" applyFill="1" applyBorder="1" applyAlignment="1">
      <alignment horizontal="center"/>
      <protection/>
    </xf>
    <xf numFmtId="3" fontId="12" fillId="0" borderId="27" xfId="54" applyNumberFormat="1" applyFont="1" applyFill="1" applyBorder="1" applyAlignment="1">
      <alignment horizontal="center"/>
      <protection/>
    </xf>
    <xf numFmtId="3" fontId="12" fillId="0" borderId="34" xfId="54" applyNumberFormat="1" applyFont="1" applyFill="1" applyBorder="1" applyAlignment="1">
      <alignment horizontal="center"/>
      <protection/>
    </xf>
    <xf numFmtId="3" fontId="13" fillId="0" borderId="29" xfId="54" applyNumberFormat="1" applyFont="1" applyFill="1" applyBorder="1" applyAlignment="1">
      <alignment horizontal="center"/>
      <protection/>
    </xf>
    <xf numFmtId="1" fontId="6" fillId="0" borderId="0" xfId="54" applyNumberFormat="1" applyFont="1" applyFill="1">
      <alignment/>
      <protection/>
    </xf>
    <xf numFmtId="0" fontId="10" fillId="0" borderId="0" xfId="52" applyFont="1">
      <alignment/>
      <protection/>
    </xf>
    <xf numFmtId="0" fontId="9" fillId="0" borderId="12" xfId="52" applyFont="1" applyBorder="1">
      <alignment/>
      <protection/>
    </xf>
    <xf numFmtId="0" fontId="9" fillId="0" borderId="29" xfId="52" applyFont="1" applyBorder="1" applyAlignment="1">
      <alignment horizontal="center" vertical="center"/>
      <protection/>
    </xf>
    <xf numFmtId="0" fontId="11" fillId="0" borderId="59" xfId="52" applyFont="1" applyFill="1" applyBorder="1" applyAlignment="1">
      <alignment horizontal="center" vertical="center"/>
      <protection/>
    </xf>
    <xf numFmtId="0" fontId="11" fillId="0" borderId="60" xfId="52" applyFont="1" applyFill="1" applyBorder="1" applyAlignment="1">
      <alignment horizontal="center" vertical="center"/>
      <protection/>
    </xf>
    <xf numFmtId="0" fontId="11" fillId="0" borderId="61" xfId="52" applyFont="1" applyFill="1" applyBorder="1" applyAlignment="1">
      <alignment horizontal="center" vertical="center"/>
      <protection/>
    </xf>
    <xf numFmtId="0" fontId="11" fillId="0" borderId="62" xfId="52" applyFont="1" applyFill="1" applyBorder="1" applyAlignment="1">
      <alignment horizontal="center" vertical="center"/>
      <protection/>
    </xf>
    <xf numFmtId="0" fontId="11" fillId="0" borderId="63" xfId="52" applyFont="1" applyFill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6" fillId="0" borderId="24" xfId="50" applyFont="1" applyBorder="1" applyAlignment="1">
      <alignment horizontal="center"/>
      <protection/>
    </xf>
    <xf numFmtId="0" fontId="12" fillId="0" borderId="0" xfId="53" applyFont="1">
      <alignment/>
      <protection/>
    </xf>
    <xf numFmtId="0" fontId="15" fillId="0" borderId="24" xfId="52" applyFont="1" applyBorder="1" applyAlignment="1">
      <alignment horizontal="center" vertical="center"/>
      <protection/>
    </xf>
    <xf numFmtId="0" fontId="8" fillId="0" borderId="24" xfId="52" applyFont="1" applyBorder="1" applyAlignment="1">
      <alignment horizontal="center" vertical="center"/>
      <protection/>
    </xf>
    <xf numFmtId="0" fontId="3" fillId="0" borderId="24" xfId="50" applyFont="1" applyBorder="1" applyAlignment="1">
      <alignment horizontal="center"/>
      <protection/>
    </xf>
    <xf numFmtId="0" fontId="15" fillId="0" borderId="24" xfId="50" applyFont="1" applyBorder="1" applyAlignment="1">
      <alignment horizontal="center"/>
      <protection/>
    </xf>
    <xf numFmtId="3" fontId="12" fillId="0" borderId="11" xfId="50" applyNumberFormat="1" applyFont="1" applyBorder="1" applyAlignment="1">
      <alignment horizontal="center"/>
      <protection/>
    </xf>
    <xf numFmtId="3" fontId="12" fillId="0" borderId="0" xfId="50" applyNumberFormat="1" applyFont="1" applyBorder="1" applyAlignment="1">
      <alignment horizontal="center"/>
      <protection/>
    </xf>
    <xf numFmtId="3" fontId="6" fillId="0" borderId="0" xfId="50" applyNumberFormat="1" applyFont="1" applyBorder="1" applyAlignment="1">
      <alignment horizontal="center"/>
      <protection/>
    </xf>
    <xf numFmtId="3" fontId="8" fillId="0" borderId="0" xfId="52" applyNumberFormat="1" applyFont="1">
      <alignment/>
      <protection/>
    </xf>
    <xf numFmtId="165" fontId="8" fillId="0" borderId="0" xfId="52" applyNumberFormat="1" applyFont="1">
      <alignment/>
      <protection/>
    </xf>
    <xf numFmtId="165" fontId="27" fillId="0" borderId="12" xfId="52" applyNumberFormat="1" applyFont="1" applyFill="1" applyBorder="1" applyAlignment="1">
      <alignment horizontal="center" vertical="center"/>
      <protection/>
    </xf>
    <xf numFmtId="165" fontId="27" fillId="0" borderId="29" xfId="52" applyNumberFormat="1" applyFont="1" applyFill="1" applyBorder="1" applyAlignment="1">
      <alignment horizontal="center" vertical="center"/>
      <protection/>
    </xf>
    <xf numFmtId="3" fontId="19" fillId="0" borderId="14" xfId="52" applyNumberFormat="1" applyFont="1" applyFill="1" applyBorder="1" applyAlignment="1">
      <alignment horizontal="center" vertical="center"/>
      <protection/>
    </xf>
    <xf numFmtId="3" fontId="19" fillId="0" borderId="64" xfId="52" applyNumberFormat="1" applyFont="1" applyFill="1" applyBorder="1" applyAlignment="1">
      <alignment horizontal="center" vertical="center"/>
      <protection/>
    </xf>
    <xf numFmtId="3" fontId="19" fillId="0" borderId="19" xfId="52" applyNumberFormat="1" applyFont="1" applyFill="1" applyBorder="1" applyAlignment="1">
      <alignment horizontal="center" vertical="center"/>
      <protection/>
    </xf>
    <xf numFmtId="3" fontId="19" fillId="0" borderId="65" xfId="52" applyNumberFormat="1" applyFont="1" applyFill="1" applyBorder="1" applyAlignment="1">
      <alignment horizontal="center" vertical="center"/>
      <protection/>
    </xf>
    <xf numFmtId="49" fontId="25" fillId="34" borderId="0" xfId="52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 horizontal="center"/>
    </xf>
    <xf numFmtId="0" fontId="19" fillId="0" borderId="66" xfId="52" applyFont="1" applyFill="1" applyBorder="1" applyAlignment="1">
      <alignment horizontal="center" vertical="center"/>
      <protection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3" fontId="9" fillId="0" borderId="13" xfId="52" applyNumberFormat="1" applyFont="1" applyFill="1" applyBorder="1" applyAlignment="1">
      <alignment horizontal="center" vertical="center"/>
      <protection/>
    </xf>
    <xf numFmtId="3" fontId="9" fillId="0" borderId="17" xfId="52" applyNumberFormat="1" applyFont="1" applyFill="1" applyBorder="1" applyAlignment="1">
      <alignment horizontal="center" vertical="center"/>
      <protection/>
    </xf>
    <xf numFmtId="3" fontId="9" fillId="0" borderId="27" xfId="52" applyNumberFormat="1" applyFont="1" applyFill="1" applyBorder="1" applyAlignment="1">
      <alignment horizontal="center" vertical="center"/>
      <protection/>
    </xf>
    <xf numFmtId="3" fontId="9" fillId="0" borderId="39" xfId="52" applyNumberFormat="1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27" xfId="52" applyFont="1" applyFill="1" applyBorder="1" applyAlignment="1">
      <alignment horizontal="center" vertical="center"/>
      <protection/>
    </xf>
    <xf numFmtId="0" fontId="19" fillId="0" borderId="39" xfId="52" applyFont="1" applyFill="1" applyBorder="1" applyAlignment="1">
      <alignment horizontal="center" vertical="center"/>
      <protection/>
    </xf>
    <xf numFmtId="49" fontId="14" fillId="33" borderId="0" xfId="52" applyNumberFormat="1" applyFont="1" applyFill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49" fontId="14" fillId="33" borderId="0" xfId="52" applyNumberFormat="1" applyFont="1" applyFill="1" applyAlignment="1">
      <alignment horizontal="center"/>
      <protection/>
    </xf>
    <xf numFmtId="0" fontId="0" fillId="0" borderId="0" xfId="50" applyAlignment="1">
      <alignment horizontal="center"/>
      <protection/>
    </xf>
    <xf numFmtId="0" fontId="15" fillId="0" borderId="69" xfId="52" applyFont="1" applyBorder="1" applyAlignment="1">
      <alignment horizontal="center" vertical="center"/>
      <protection/>
    </xf>
    <xf numFmtId="0" fontId="15" fillId="0" borderId="70" xfId="52" applyFont="1" applyBorder="1" applyAlignment="1">
      <alignment horizontal="center" vertical="center"/>
      <protection/>
    </xf>
    <xf numFmtId="0" fontId="15" fillId="0" borderId="71" xfId="52" applyFont="1" applyBorder="1" applyAlignment="1">
      <alignment horizontal="center" vertical="center"/>
      <protection/>
    </xf>
    <xf numFmtId="0" fontId="12" fillId="0" borderId="72" xfId="52" applyFont="1" applyBorder="1" applyAlignment="1">
      <alignment horizontal="center"/>
      <protection/>
    </xf>
    <xf numFmtId="0" fontId="12" fillId="0" borderId="48" xfId="52" applyFont="1" applyBorder="1" applyAlignment="1">
      <alignment horizontal="center"/>
      <protection/>
    </xf>
    <xf numFmtId="0" fontId="12" fillId="0" borderId="17" xfId="52" applyFont="1" applyBorder="1" applyAlignment="1">
      <alignment horizontal="center"/>
      <protection/>
    </xf>
    <xf numFmtId="0" fontId="12" fillId="0" borderId="41" xfId="52" applyFont="1" applyBorder="1" applyAlignment="1">
      <alignment horizontal="center"/>
      <protection/>
    </xf>
    <xf numFmtId="3" fontId="13" fillId="0" borderId="33" xfId="54" applyNumberFormat="1" applyFont="1" applyFill="1" applyBorder="1" applyAlignment="1">
      <alignment horizontal="center" vertical="center"/>
      <protection/>
    </xf>
    <xf numFmtId="3" fontId="13" fillId="0" borderId="34" xfId="54" applyNumberFormat="1" applyFont="1" applyFill="1" applyBorder="1" applyAlignment="1">
      <alignment horizontal="center" vertical="center"/>
      <protection/>
    </xf>
    <xf numFmtId="3" fontId="13" fillId="0" borderId="12" xfId="54" applyNumberFormat="1" applyFont="1" applyFill="1" applyBorder="1" applyAlignment="1">
      <alignment horizontal="center" vertical="center"/>
      <protection/>
    </xf>
    <xf numFmtId="3" fontId="13" fillId="0" borderId="29" xfId="54" applyNumberFormat="1" applyFont="1" applyFill="1" applyBorder="1" applyAlignment="1">
      <alignment horizontal="center" vertical="center"/>
      <protection/>
    </xf>
    <xf numFmtId="0" fontId="12" fillId="0" borderId="32" xfId="51" applyFont="1" applyFill="1" applyBorder="1" applyAlignment="1">
      <alignment horizontal="center" vertical="center" wrapText="1"/>
      <protection/>
    </xf>
    <xf numFmtId="0" fontId="12" fillId="0" borderId="33" xfId="51" applyFont="1" applyFill="1" applyBorder="1" applyAlignment="1">
      <alignment horizontal="center" vertical="center" wrapText="1"/>
      <protection/>
    </xf>
    <xf numFmtId="0" fontId="12" fillId="0" borderId="34" xfId="51" applyFont="1" applyFill="1" applyBorder="1" applyAlignment="1">
      <alignment horizontal="center" vertical="center" wrapText="1"/>
      <protection/>
    </xf>
    <xf numFmtId="0" fontId="13" fillId="0" borderId="41" xfId="51" applyFont="1" applyFill="1" applyBorder="1" applyAlignment="1">
      <alignment horizontal="center" vertical="center" wrapText="1"/>
      <protection/>
    </xf>
    <xf numFmtId="0" fontId="13" fillId="0" borderId="12" xfId="51" applyFont="1" applyFill="1" applyBorder="1" applyAlignment="1">
      <alignment horizontal="center" vertical="center" wrapText="1"/>
      <protection/>
    </xf>
    <xf numFmtId="0" fontId="13" fillId="0" borderId="29" xfId="51" applyFont="1" applyFill="1" applyBorder="1" applyAlignment="1">
      <alignment horizontal="center" vertical="center" wrapText="1"/>
      <protection/>
    </xf>
    <xf numFmtId="0" fontId="19" fillId="0" borderId="24" xfId="54" applyFont="1" applyFill="1" applyBorder="1" applyAlignment="1">
      <alignment horizontal="center" vertical="center"/>
      <protection/>
    </xf>
    <xf numFmtId="0" fontId="19" fillId="0" borderId="25" xfId="54" applyFont="1" applyFill="1" applyBorder="1" applyAlignment="1">
      <alignment horizontal="center" vertical="center"/>
      <protection/>
    </xf>
    <xf numFmtId="3" fontId="13" fillId="0" borderId="11" xfId="54" applyNumberFormat="1" applyFont="1" applyFill="1" applyBorder="1" applyAlignment="1">
      <alignment horizontal="center" vertical="center"/>
      <protection/>
    </xf>
    <xf numFmtId="3" fontId="13" fillId="0" borderId="27" xfId="54" applyNumberFormat="1" applyFont="1" applyFill="1" applyBorder="1" applyAlignment="1">
      <alignment horizontal="center" vertical="center"/>
      <protection/>
    </xf>
    <xf numFmtId="0" fontId="9" fillId="0" borderId="23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horizontal="center" vertical="center" wrapText="1"/>
      <protection/>
    </xf>
    <xf numFmtId="0" fontId="12" fillId="0" borderId="11" xfId="51" applyFont="1" applyFill="1" applyBorder="1" applyAlignment="1">
      <alignment horizontal="center" vertical="center" wrapText="1"/>
      <protection/>
    </xf>
    <xf numFmtId="0" fontId="12" fillId="0" borderId="27" xfId="51" applyFont="1" applyFill="1" applyBorder="1" applyAlignment="1">
      <alignment horizontal="center" vertical="center" wrapText="1"/>
      <protection/>
    </xf>
    <xf numFmtId="0" fontId="12" fillId="0" borderId="32" xfId="51" applyFont="1" applyFill="1" applyBorder="1" applyAlignment="1">
      <alignment horizontal="center" vertical="center"/>
      <protection/>
    </xf>
    <xf numFmtId="0" fontId="12" fillId="0" borderId="33" xfId="51" applyFont="1" applyFill="1" applyBorder="1" applyAlignment="1">
      <alignment horizontal="center" vertical="center"/>
      <protection/>
    </xf>
    <xf numFmtId="0" fontId="12" fillId="0" borderId="34" xfId="51" applyFont="1" applyFill="1" applyBorder="1" applyAlignment="1">
      <alignment horizontal="center" vertical="center"/>
      <protection/>
    </xf>
    <xf numFmtId="0" fontId="9" fillId="0" borderId="23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horizontal="center" vertical="center"/>
      <protection/>
    </xf>
    <xf numFmtId="0" fontId="9" fillId="0" borderId="25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12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2" fillId="0" borderId="13" xfId="5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12" fillId="0" borderId="27" xfId="51" applyFont="1" applyFill="1" applyBorder="1" applyAlignment="1">
      <alignment horizontal="center" vertical="center"/>
      <protection/>
    </xf>
    <xf numFmtId="0" fontId="12" fillId="0" borderId="41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12" fillId="0" borderId="29" xfId="51" applyFont="1" applyFill="1" applyBorder="1" applyAlignment="1">
      <alignment horizontal="center" vertical="center"/>
      <protection/>
    </xf>
    <xf numFmtId="0" fontId="21" fillId="0" borderId="17" xfId="51" applyFont="1" applyFill="1" applyBorder="1" applyAlignment="1">
      <alignment horizontal="center"/>
      <protection/>
    </xf>
    <xf numFmtId="0" fontId="21" fillId="0" borderId="41" xfId="51" applyFont="1" applyFill="1" applyBorder="1" applyAlignment="1">
      <alignment horizontal="center"/>
      <protection/>
    </xf>
    <xf numFmtId="164" fontId="13" fillId="0" borderId="52" xfId="54" applyNumberFormat="1" applyFont="1" applyFill="1" applyBorder="1" applyAlignment="1">
      <alignment horizontal="center" vertical="center"/>
      <protection/>
    </xf>
    <xf numFmtId="164" fontId="13" fillId="0" borderId="73" xfId="54" applyNumberFormat="1" applyFont="1" applyFill="1" applyBorder="1" applyAlignment="1">
      <alignment horizontal="center" vertical="center"/>
      <protection/>
    </xf>
    <xf numFmtId="3" fontId="13" fillId="0" borderId="54" xfId="54" applyNumberFormat="1" applyFont="1" applyFill="1" applyBorder="1" applyAlignment="1">
      <alignment horizontal="center" vertical="center"/>
      <protection/>
    </xf>
    <xf numFmtId="3" fontId="13" fillId="0" borderId="74" xfId="54" applyNumberFormat="1" applyFont="1" applyFill="1" applyBorder="1" applyAlignment="1">
      <alignment horizontal="center" vertical="center"/>
      <protection/>
    </xf>
    <xf numFmtId="0" fontId="12" fillId="0" borderId="75" xfId="51" applyFont="1" applyFill="1" applyBorder="1" applyAlignment="1">
      <alignment horizontal="center" vertical="center"/>
      <protection/>
    </xf>
    <xf numFmtId="0" fontId="12" fillId="0" borderId="52" xfId="51" applyFont="1" applyFill="1" applyBorder="1" applyAlignment="1">
      <alignment horizontal="center" vertical="center"/>
      <protection/>
    </xf>
    <xf numFmtId="0" fontId="12" fillId="0" borderId="73" xfId="51" applyFont="1" applyFill="1" applyBorder="1" applyAlignment="1">
      <alignment horizontal="center" vertical="center"/>
      <protection/>
    </xf>
    <xf numFmtId="0" fontId="12" fillId="0" borderId="76" xfId="51" applyFont="1" applyFill="1" applyBorder="1" applyAlignment="1">
      <alignment horizontal="center" vertical="center"/>
      <protection/>
    </xf>
    <xf numFmtId="0" fontId="12" fillId="0" borderId="54" xfId="51" applyFont="1" applyFill="1" applyBorder="1" applyAlignment="1">
      <alignment horizontal="center" vertical="center"/>
      <protection/>
    </xf>
    <xf numFmtId="0" fontId="12" fillId="0" borderId="74" xfId="51" applyFont="1" applyFill="1" applyBorder="1" applyAlignment="1">
      <alignment horizontal="center" vertical="center"/>
      <protection/>
    </xf>
    <xf numFmtId="0" fontId="21" fillId="0" borderId="72" xfId="51" applyFont="1" applyFill="1" applyBorder="1" applyAlignment="1">
      <alignment horizontal="center"/>
      <protection/>
    </xf>
    <xf numFmtId="0" fontId="21" fillId="0" borderId="48" xfId="51" applyFont="1" applyFill="1" applyBorder="1" applyAlignment="1">
      <alignment horizontal="center"/>
      <protection/>
    </xf>
    <xf numFmtId="49" fontId="9" fillId="34" borderId="0" xfId="0" applyNumberFormat="1" applyFont="1" applyFill="1" applyBorder="1" applyAlignment="1">
      <alignment horizontal="center"/>
    </xf>
    <xf numFmtId="0" fontId="13" fillId="0" borderId="13" xfId="51" applyFont="1" applyFill="1" applyBorder="1" applyAlignment="1">
      <alignment horizontal="center"/>
      <protection/>
    </xf>
    <xf numFmtId="0" fontId="13" fillId="0" borderId="17" xfId="5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center"/>
    </xf>
    <xf numFmtId="0" fontId="21" fillId="0" borderId="32" xfId="51" applyFont="1" applyFill="1" applyBorder="1" applyAlignment="1">
      <alignment horizontal="center"/>
      <protection/>
    </xf>
    <xf numFmtId="0" fontId="8" fillId="0" borderId="48" xfId="0" applyFont="1" applyFill="1" applyBorder="1" applyAlignment="1">
      <alignment horizontal="center"/>
    </xf>
    <xf numFmtId="3" fontId="13" fillId="0" borderId="10" xfId="54" applyNumberFormat="1" applyFont="1" applyFill="1" applyBorder="1" applyAlignment="1">
      <alignment horizontal="center" vertical="center"/>
      <protection/>
    </xf>
    <xf numFmtId="3" fontId="13" fillId="0" borderId="28" xfId="54" applyNumberFormat="1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horizontal="center"/>
    </xf>
    <xf numFmtId="164" fontId="13" fillId="0" borderId="58" xfId="54" applyNumberFormat="1" applyFont="1" applyFill="1" applyBorder="1" applyAlignment="1">
      <alignment horizontal="center" vertical="center"/>
      <protection/>
    </xf>
    <xf numFmtId="164" fontId="13" fillId="0" borderId="77" xfId="54" applyNumberFormat="1" applyFont="1" applyFill="1" applyBorder="1" applyAlignment="1">
      <alignment horizontal="center" vertical="center"/>
      <protection/>
    </xf>
    <xf numFmtId="3" fontId="13" fillId="0" borderId="57" xfId="54" applyNumberFormat="1" applyFont="1" applyFill="1" applyBorder="1" applyAlignment="1">
      <alignment horizontal="center" vertical="center"/>
      <protection/>
    </xf>
    <xf numFmtId="3" fontId="13" fillId="0" borderId="78" xfId="54" applyNumberFormat="1" applyFont="1" applyFill="1" applyBorder="1" applyAlignment="1">
      <alignment horizontal="center" vertical="center"/>
      <protection/>
    </xf>
    <xf numFmtId="3" fontId="13" fillId="0" borderId="46" xfId="54" applyNumberFormat="1" applyFont="1" applyFill="1" applyBorder="1" applyAlignment="1">
      <alignment horizontal="center" vertical="center"/>
      <protection/>
    </xf>
    <xf numFmtId="3" fontId="13" fillId="0" borderId="47" xfId="54" applyNumberFormat="1" applyFont="1" applyFill="1" applyBorder="1" applyAlignment="1">
      <alignment horizontal="center" vertical="center"/>
      <protection/>
    </xf>
    <xf numFmtId="0" fontId="12" fillId="0" borderId="79" xfId="51" applyFont="1" applyFill="1" applyBorder="1" applyAlignment="1">
      <alignment horizontal="center" vertical="center"/>
      <protection/>
    </xf>
    <xf numFmtId="164" fontId="13" fillId="0" borderId="33" xfId="54" applyNumberFormat="1" applyFont="1" applyFill="1" applyBorder="1" applyAlignment="1">
      <alignment horizontal="center" vertical="center"/>
      <protection/>
    </xf>
    <xf numFmtId="164" fontId="13" fillId="0" borderId="34" xfId="54" applyNumberFormat="1" applyFont="1" applyFill="1" applyBorder="1" applyAlignment="1">
      <alignment horizontal="center" vertical="center"/>
      <protection/>
    </xf>
    <xf numFmtId="3" fontId="13" fillId="0" borderId="0" xfId="54" applyNumberFormat="1" applyFont="1" applyFill="1" applyBorder="1" applyAlignment="1">
      <alignment horizontal="center" vertical="center"/>
      <protection/>
    </xf>
    <xf numFmtId="3" fontId="13" fillId="0" borderId="39" xfId="54" applyNumberFormat="1" applyFont="1" applyFill="1" applyBorder="1" applyAlignment="1">
      <alignment horizontal="center" vertical="center"/>
      <protection/>
    </xf>
    <xf numFmtId="0" fontId="12" fillId="0" borderId="80" xfId="51" applyFont="1" applyFill="1" applyBorder="1" applyAlignment="1">
      <alignment horizontal="center" vertical="center"/>
      <protection/>
    </xf>
    <xf numFmtId="0" fontId="12" fillId="0" borderId="58" xfId="51" applyFont="1" applyFill="1" applyBorder="1" applyAlignment="1">
      <alignment horizontal="center" vertical="center"/>
      <protection/>
    </xf>
    <xf numFmtId="0" fontId="12" fillId="0" borderId="77" xfId="51" applyFont="1" applyFill="1" applyBorder="1" applyAlignment="1">
      <alignment horizontal="center" vertical="center"/>
      <protection/>
    </xf>
    <xf numFmtId="0" fontId="12" fillId="0" borderId="81" xfId="51" applyFont="1" applyFill="1" applyBorder="1" applyAlignment="1">
      <alignment horizontal="center" vertical="center"/>
      <protection/>
    </xf>
    <xf numFmtId="0" fontId="12" fillId="0" borderId="57" xfId="51" applyFont="1" applyFill="1" applyBorder="1" applyAlignment="1">
      <alignment horizontal="center" vertical="center"/>
      <protection/>
    </xf>
    <xf numFmtId="0" fontId="12" fillId="0" borderId="78" xfId="51" applyFont="1" applyFill="1" applyBorder="1" applyAlignment="1">
      <alignment horizontal="center" vertical="center"/>
      <protection/>
    </xf>
    <xf numFmtId="0" fontId="12" fillId="0" borderId="82" xfId="51" applyFont="1" applyFill="1" applyBorder="1" applyAlignment="1">
      <alignment horizontal="center" vertical="center"/>
      <protection/>
    </xf>
    <xf numFmtId="0" fontId="12" fillId="0" borderId="46" xfId="51" applyFont="1" applyFill="1" applyBorder="1" applyAlignment="1">
      <alignment horizontal="center" vertical="center"/>
      <protection/>
    </xf>
    <xf numFmtId="0" fontId="12" fillId="0" borderId="47" xfId="51" applyFont="1" applyFill="1" applyBorder="1" applyAlignment="1">
      <alignment horizontal="center" vertical="center"/>
      <protection/>
    </xf>
    <xf numFmtId="0" fontId="12" fillId="0" borderId="83" xfId="51" applyFont="1" applyFill="1" applyBorder="1" applyAlignment="1">
      <alignment horizontal="center" vertical="center"/>
      <protection/>
    </xf>
    <xf numFmtId="0" fontId="12" fillId="0" borderId="10" xfId="5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vertical="center"/>
      <protection/>
    </xf>
    <xf numFmtId="0" fontId="12" fillId="0" borderId="84" xfId="51" applyFont="1" applyFill="1" applyBorder="1" applyAlignment="1">
      <alignment horizontal="center" vertical="center"/>
      <protection/>
    </xf>
    <xf numFmtId="0" fontId="12" fillId="0" borderId="85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2" fillId="0" borderId="39" xfId="51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Biltou2004" xfId="51"/>
    <cellStyle name="Normal_enquetepassagers2005" xfId="52"/>
    <cellStyle name="Normal_flux avant 1990" xfId="53"/>
    <cellStyle name="Normal_paf1s99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/>
    <dxf/>
    <dxf>
      <fill>
        <patternFill>
          <bgColor theme="3" tint="0.5999600291252136"/>
        </patternFill>
      </fill>
    </dxf>
  </dxfs>
  <tableStyles count="1" defaultTableStyle="TableStyleMedium2" defaultPivotStyle="PivotStyleLight16">
    <tableStyle name="Style de tableau 1" pivot="0" count="2">
      <tableStyleElement type="wholeTabl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Arrivées de janvier à juillet par année et par résidence</a:t>
            </a:r>
          </a:p>
        </c:rich>
      </c:tx>
      <c:layout>
        <c:manualLayout>
          <c:xMode val="factor"/>
          <c:yMode val="factor"/>
          <c:x val="0.009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275"/>
          <c:w val="0.905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Juillet!$B$38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Juillet!$C$38:$O$38</c:f>
              <c:numCache>
                <c:ptCount val="13"/>
                <c:pt idx="0">
                  <c:v>14346</c:v>
                </c:pt>
                <c:pt idx="1">
                  <c:v>15466</c:v>
                </c:pt>
                <c:pt idx="2">
                  <c:v>17510</c:v>
                </c:pt>
                <c:pt idx="3">
                  <c:v>11219</c:v>
                </c:pt>
                <c:pt idx="4">
                  <c:v>14894</c:v>
                </c:pt>
                <c:pt idx="5">
                  <c:v>19564</c:v>
                </c:pt>
                <c:pt idx="6">
                  <c:v>19921</c:v>
                </c:pt>
                <c:pt idx="7">
                  <c:v>17687</c:v>
                </c:pt>
                <c:pt idx="8">
                  <c:v>19014</c:v>
                </c:pt>
                <c:pt idx="9">
                  <c:v>18193</c:v>
                </c:pt>
                <c:pt idx="10">
                  <c:v>18903</c:v>
                </c:pt>
                <c:pt idx="11">
                  <c:v>19243.10349819666</c:v>
                </c:pt>
                <c:pt idx="12">
                  <c:v>18985.088177569316</c:v>
                </c:pt>
              </c:numCache>
            </c:numRef>
          </c:val>
        </c:ser>
        <c:ser>
          <c:idx val="1"/>
          <c:order val="1"/>
          <c:tx>
            <c:strRef>
              <c:f>Juillet!$B$39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Juillet!$C$39:$O$39</c:f>
              <c:numCache>
                <c:ptCount val="13"/>
                <c:pt idx="0">
                  <c:v>15010</c:v>
                </c:pt>
                <c:pt idx="1">
                  <c:v>11102</c:v>
                </c:pt>
                <c:pt idx="2">
                  <c:v>10101</c:v>
                </c:pt>
                <c:pt idx="3">
                  <c:v>8936</c:v>
                </c:pt>
                <c:pt idx="4">
                  <c:v>9578</c:v>
                </c:pt>
                <c:pt idx="5">
                  <c:v>10094</c:v>
                </c:pt>
                <c:pt idx="6">
                  <c:v>8502</c:v>
                </c:pt>
                <c:pt idx="7">
                  <c:v>10115</c:v>
                </c:pt>
                <c:pt idx="8">
                  <c:v>11031</c:v>
                </c:pt>
                <c:pt idx="9">
                  <c:v>11982</c:v>
                </c:pt>
                <c:pt idx="10">
                  <c:v>11802</c:v>
                </c:pt>
                <c:pt idx="11">
                  <c:v>11894.107339789789</c:v>
                </c:pt>
                <c:pt idx="12">
                  <c:v>11645.102876181872</c:v>
                </c:pt>
              </c:numCache>
            </c:numRef>
          </c:val>
        </c:ser>
        <c:ser>
          <c:idx val="2"/>
          <c:order val="2"/>
          <c:tx>
            <c:strRef>
              <c:f>Juillet!$B$40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Juillet!$C$40:$O$40</c:f>
              <c:numCache>
                <c:ptCount val="13"/>
                <c:pt idx="0">
                  <c:v>9438</c:v>
                </c:pt>
                <c:pt idx="1">
                  <c:v>10281</c:v>
                </c:pt>
                <c:pt idx="2">
                  <c:v>9998</c:v>
                </c:pt>
                <c:pt idx="3">
                  <c:v>9486</c:v>
                </c:pt>
                <c:pt idx="4">
                  <c:v>9102</c:v>
                </c:pt>
                <c:pt idx="5">
                  <c:v>9333</c:v>
                </c:pt>
                <c:pt idx="6">
                  <c:v>8394</c:v>
                </c:pt>
                <c:pt idx="7">
                  <c:v>8296</c:v>
                </c:pt>
                <c:pt idx="8">
                  <c:v>10991</c:v>
                </c:pt>
                <c:pt idx="9">
                  <c:v>11681</c:v>
                </c:pt>
                <c:pt idx="10">
                  <c:v>12397</c:v>
                </c:pt>
                <c:pt idx="11">
                  <c:v>11768.638560248997</c:v>
                </c:pt>
                <c:pt idx="12">
                  <c:v>13383.104470276485</c:v>
                </c:pt>
              </c:numCache>
            </c:numRef>
          </c:val>
        </c:ser>
        <c:ser>
          <c:idx val="3"/>
          <c:order val="3"/>
          <c:tx>
            <c:strRef>
              <c:f>Juillet!$B$41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Juillet!$C$41:$O$41</c:f>
              <c:numCache>
                <c:ptCount val="13"/>
                <c:pt idx="0">
                  <c:v>4572</c:v>
                </c:pt>
                <c:pt idx="1">
                  <c:v>4568</c:v>
                </c:pt>
                <c:pt idx="2">
                  <c:v>3069</c:v>
                </c:pt>
                <c:pt idx="3">
                  <c:v>3481</c:v>
                </c:pt>
                <c:pt idx="4">
                  <c:v>3558</c:v>
                </c:pt>
                <c:pt idx="5">
                  <c:v>3132</c:v>
                </c:pt>
                <c:pt idx="6">
                  <c:v>3056</c:v>
                </c:pt>
                <c:pt idx="7">
                  <c:v>3225</c:v>
                </c:pt>
                <c:pt idx="8">
                  <c:v>4580</c:v>
                </c:pt>
                <c:pt idx="9">
                  <c:v>4656</c:v>
                </c:pt>
                <c:pt idx="10">
                  <c:v>4959</c:v>
                </c:pt>
                <c:pt idx="11">
                  <c:v>5527.6317400893695</c:v>
                </c:pt>
                <c:pt idx="12">
                  <c:v>5745.074759817083</c:v>
                </c:pt>
              </c:numCache>
            </c:numRef>
          </c:val>
        </c:ser>
        <c:ser>
          <c:idx val="4"/>
          <c:order val="4"/>
          <c:tx>
            <c:strRef>
              <c:f>Juillet!$B$42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Juillet!$C$42:$O$42</c:f>
              <c:numCache>
                <c:ptCount val="13"/>
                <c:pt idx="0">
                  <c:v>12002</c:v>
                </c:pt>
                <c:pt idx="1">
                  <c:v>14158</c:v>
                </c:pt>
                <c:pt idx="2">
                  <c:v>15477</c:v>
                </c:pt>
                <c:pt idx="3">
                  <c:v>16319</c:v>
                </c:pt>
                <c:pt idx="4">
                  <c:v>17219</c:v>
                </c:pt>
                <c:pt idx="5">
                  <c:v>17880</c:v>
                </c:pt>
                <c:pt idx="6">
                  <c:v>17115</c:v>
                </c:pt>
                <c:pt idx="7">
                  <c:v>13996</c:v>
                </c:pt>
                <c:pt idx="8">
                  <c:v>15009</c:v>
                </c:pt>
                <c:pt idx="9">
                  <c:v>13854</c:v>
                </c:pt>
                <c:pt idx="10">
                  <c:v>14368</c:v>
                </c:pt>
                <c:pt idx="11">
                  <c:v>15264.347875427411</c:v>
                </c:pt>
                <c:pt idx="12">
                  <c:v>15580.696316066647</c:v>
                </c:pt>
              </c:numCache>
            </c:numRef>
          </c:val>
        </c:ser>
        <c:overlap val="100"/>
        <c:axId val="8247325"/>
        <c:axId val="7117062"/>
      </c:bar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8247325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75"/>
          <c:y val="0.09825"/>
          <c:w val="0.798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375"/>
          <c:w val="0.9825"/>
          <c:h val="0.81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Juillet!$C$448:$N$448</c:f>
              <c:numCache>
                <c:ptCount val="12"/>
                <c:pt idx="0">
                  <c:v>109.84681150998092</c:v>
                </c:pt>
                <c:pt idx="1">
                  <c:v>92.9114861278346</c:v>
                </c:pt>
                <c:pt idx="2">
                  <c:v>134.89719725088923</c:v>
                </c:pt>
                <c:pt idx="3">
                  <c:v>120.492360485847</c:v>
                </c:pt>
                <c:pt idx="4">
                  <c:v>82.90841117958419</c:v>
                </c:pt>
                <c:pt idx="5">
                  <c:v>119.25652608521472</c:v>
                </c:pt>
                <c:pt idx="6">
                  <c:v>138.3974220334885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Juillet!$C$431:$N$431</c:f>
              <c:numCache>
                <c:ptCount val="12"/>
                <c:pt idx="0">
                  <c:v>91</c:v>
                </c:pt>
                <c:pt idx="1">
                  <c:v>75.07397545078848</c:v>
                </c:pt>
                <c:pt idx="2">
                  <c:v>126.67767939264343</c:v>
                </c:pt>
                <c:pt idx="3">
                  <c:v>99.956012672398</c:v>
                </c:pt>
                <c:pt idx="4">
                  <c:v>120.52106447593515</c:v>
                </c:pt>
                <c:pt idx="5">
                  <c:v>106.11354243865316</c:v>
                </c:pt>
                <c:pt idx="6">
                  <c:v>143.6525690918334</c:v>
                </c:pt>
                <c:pt idx="7">
                  <c:v>82.63245881436526</c:v>
                </c:pt>
                <c:pt idx="8">
                  <c:v>108.27151746754578</c:v>
                </c:pt>
                <c:pt idx="9">
                  <c:v>100.72251541834889</c:v>
                </c:pt>
                <c:pt idx="10">
                  <c:v>130.6151117452004</c:v>
                </c:pt>
                <c:pt idx="11">
                  <c:v>156.92095655886118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Juillet!$C$414:$N$414</c:f>
              <c:numCache>
                <c:ptCount val="12"/>
                <c:pt idx="0">
                  <c:v>95</c:v>
                </c:pt>
                <c:pt idx="1">
                  <c:v>108</c:v>
                </c:pt>
                <c:pt idx="2">
                  <c:v>100</c:v>
                </c:pt>
                <c:pt idx="3">
                  <c:v>85</c:v>
                </c:pt>
                <c:pt idx="4">
                  <c:v>64</c:v>
                </c:pt>
                <c:pt idx="5">
                  <c:v>122</c:v>
                </c:pt>
                <c:pt idx="6">
                  <c:v>142</c:v>
                </c:pt>
                <c:pt idx="7">
                  <c:v>77</c:v>
                </c:pt>
                <c:pt idx="8">
                  <c:v>96.05606940410468</c:v>
                </c:pt>
                <c:pt idx="9">
                  <c:v>105.14363098313122</c:v>
                </c:pt>
                <c:pt idx="10">
                  <c:v>118.05736894892809</c:v>
                </c:pt>
                <c:pt idx="11">
                  <c:v>184</c:v>
                </c:pt>
              </c:numCache>
            </c:numRef>
          </c:val>
        </c:ser>
        <c:axId val="12785287"/>
        <c:axId val="47958720"/>
      </c:bar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8720"/>
        <c:crosses val="autoZero"/>
        <c:auto val="0"/>
        <c:lblOffset val="100"/>
        <c:tickLblSkip val="1"/>
        <c:noMultiLvlLbl val="0"/>
      </c:catAx>
      <c:valAx>
        <c:axId val="47958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8528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00625"/>
          <c:w val="0.216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Arrivées cumulées de janvier à février par année et par résidence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'[2]Février'!$B$38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'[2]Février'!$C$38:$O$38</c:f>
              <c:numCache>
                <c:ptCount val="13"/>
                <c:pt idx="0">
                  <c:v>4132</c:v>
                </c:pt>
                <c:pt idx="1">
                  <c:v>3555</c:v>
                </c:pt>
                <c:pt idx="2">
                  <c:v>4389</c:v>
                </c:pt>
                <c:pt idx="3">
                  <c:v>3117</c:v>
                </c:pt>
                <c:pt idx="4">
                  <c:v>3947</c:v>
                </c:pt>
                <c:pt idx="5">
                  <c:v>4269</c:v>
                </c:pt>
                <c:pt idx="6">
                  <c:v>3906</c:v>
                </c:pt>
                <c:pt idx="7">
                  <c:v>4282</c:v>
                </c:pt>
                <c:pt idx="8">
                  <c:v>4394</c:v>
                </c:pt>
                <c:pt idx="9">
                  <c:v>4255</c:v>
                </c:pt>
                <c:pt idx="10">
                  <c:v>5220</c:v>
                </c:pt>
                <c:pt idx="11">
                  <c:v>4907</c:v>
                </c:pt>
                <c:pt idx="12">
                  <c:v>3269</c:v>
                </c:pt>
              </c:numCache>
            </c:numRef>
          </c:val>
        </c:ser>
        <c:ser>
          <c:idx val="1"/>
          <c:order val="1"/>
          <c:tx>
            <c:strRef>
              <c:f>'[2]Février'!$B$39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'[2]Février'!$C$39:$O$39</c:f>
              <c:numCache>
                <c:ptCount val="13"/>
                <c:pt idx="0">
                  <c:v>6591</c:v>
                </c:pt>
                <c:pt idx="1">
                  <c:v>5740</c:v>
                </c:pt>
                <c:pt idx="2">
                  <c:v>4237</c:v>
                </c:pt>
                <c:pt idx="3">
                  <c:v>5119</c:v>
                </c:pt>
                <c:pt idx="4">
                  <c:v>4800</c:v>
                </c:pt>
                <c:pt idx="5">
                  <c:v>4172</c:v>
                </c:pt>
                <c:pt idx="6">
                  <c:v>4737</c:v>
                </c:pt>
                <c:pt idx="7">
                  <c:v>6478</c:v>
                </c:pt>
                <c:pt idx="8">
                  <c:v>5216</c:v>
                </c:pt>
                <c:pt idx="9">
                  <c:v>4959</c:v>
                </c:pt>
                <c:pt idx="10">
                  <c:v>3914</c:v>
                </c:pt>
                <c:pt idx="11">
                  <c:v>3506</c:v>
                </c:pt>
                <c:pt idx="12">
                  <c:v>2970</c:v>
                </c:pt>
              </c:numCache>
            </c:numRef>
          </c:val>
        </c:ser>
        <c:ser>
          <c:idx val="2"/>
          <c:order val="2"/>
          <c:tx>
            <c:strRef>
              <c:f>'[2]Février'!$B$40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'[2]Février'!$C$40:$O$40</c:f>
              <c:numCache>
                <c:ptCount val="13"/>
                <c:pt idx="0">
                  <c:v>1624</c:v>
                </c:pt>
                <c:pt idx="1">
                  <c:v>1568</c:v>
                </c:pt>
                <c:pt idx="2">
                  <c:v>1517</c:v>
                </c:pt>
                <c:pt idx="3">
                  <c:v>1599</c:v>
                </c:pt>
                <c:pt idx="4">
                  <c:v>1800</c:v>
                </c:pt>
                <c:pt idx="5">
                  <c:v>2125</c:v>
                </c:pt>
                <c:pt idx="6">
                  <c:v>1515</c:v>
                </c:pt>
                <c:pt idx="7">
                  <c:v>1741</c:v>
                </c:pt>
                <c:pt idx="8">
                  <c:v>1687</c:v>
                </c:pt>
                <c:pt idx="9">
                  <c:v>1885</c:v>
                </c:pt>
                <c:pt idx="10">
                  <c:v>2156</c:v>
                </c:pt>
                <c:pt idx="11">
                  <c:v>2150</c:v>
                </c:pt>
                <c:pt idx="12">
                  <c:v>1988</c:v>
                </c:pt>
              </c:numCache>
            </c:numRef>
          </c:val>
        </c:ser>
        <c:ser>
          <c:idx val="3"/>
          <c:order val="3"/>
          <c:tx>
            <c:strRef>
              <c:f>'[2]Février'!$B$41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'[2]Février'!$C$41:$O$41</c:f>
              <c:numCache>
                <c:ptCount val="13"/>
                <c:pt idx="0">
                  <c:v>354</c:v>
                </c:pt>
                <c:pt idx="1">
                  <c:v>369</c:v>
                </c:pt>
                <c:pt idx="2">
                  <c:v>414</c:v>
                </c:pt>
                <c:pt idx="3">
                  <c:v>429</c:v>
                </c:pt>
                <c:pt idx="4">
                  <c:v>322</c:v>
                </c:pt>
                <c:pt idx="5">
                  <c:v>324</c:v>
                </c:pt>
                <c:pt idx="6">
                  <c:v>362</c:v>
                </c:pt>
                <c:pt idx="7">
                  <c:v>399</c:v>
                </c:pt>
                <c:pt idx="8">
                  <c:v>406</c:v>
                </c:pt>
                <c:pt idx="9">
                  <c:v>428</c:v>
                </c:pt>
                <c:pt idx="10">
                  <c:v>697</c:v>
                </c:pt>
                <c:pt idx="11">
                  <c:v>352</c:v>
                </c:pt>
                <c:pt idx="12">
                  <c:v>335</c:v>
                </c:pt>
              </c:numCache>
            </c:numRef>
          </c:val>
        </c:ser>
        <c:ser>
          <c:idx val="4"/>
          <c:order val="4"/>
          <c:tx>
            <c:strRef>
              <c:f>'[2]Février'!$B$42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'[2]Février'!$C$42:$O$42</c:f>
              <c:numCache>
                <c:ptCount val="13"/>
                <c:pt idx="0">
                  <c:v>2389</c:v>
                </c:pt>
                <c:pt idx="1">
                  <c:v>2415</c:v>
                </c:pt>
                <c:pt idx="2">
                  <c:v>2257</c:v>
                </c:pt>
                <c:pt idx="3">
                  <c:v>3192</c:v>
                </c:pt>
                <c:pt idx="4">
                  <c:v>3355</c:v>
                </c:pt>
                <c:pt idx="5">
                  <c:v>3575</c:v>
                </c:pt>
                <c:pt idx="6">
                  <c:v>3440</c:v>
                </c:pt>
                <c:pt idx="7">
                  <c:v>3054</c:v>
                </c:pt>
                <c:pt idx="8">
                  <c:v>3213</c:v>
                </c:pt>
                <c:pt idx="9">
                  <c:v>3560</c:v>
                </c:pt>
                <c:pt idx="10">
                  <c:v>4514</c:v>
                </c:pt>
                <c:pt idx="11">
                  <c:v>4314</c:v>
                </c:pt>
                <c:pt idx="12">
                  <c:v>4334</c:v>
                </c:pt>
              </c:numCache>
            </c:numRef>
          </c:val>
        </c:ser>
        <c:overlap val="100"/>
        <c:axId val="28975297"/>
        <c:axId val="59451082"/>
      </c:bar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9451082"/>
        <c:crosses val="autoZero"/>
        <c:auto val="1"/>
        <c:lblOffset val="100"/>
        <c:tickLblSkip val="1"/>
        <c:noMultiLvlLbl val="0"/>
      </c:catAx>
      <c:valAx>
        <c:axId val="59451082"/>
        <c:scaling>
          <c:orientation val="minMax"/>
          <c:max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8975297"/>
        <c:crossesAt val="1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'[2]Février'!$C$178:$N$178</c:f>
              <c:numCache>
                <c:ptCount val="12"/>
                <c:pt idx="0">
                  <c:v>1778</c:v>
                </c:pt>
                <c:pt idx="1">
                  <c:v>2136</c:v>
                </c:pt>
                <c:pt idx="2">
                  <c:v>2389</c:v>
                </c:pt>
                <c:pt idx="3">
                  <c:v>1106</c:v>
                </c:pt>
                <c:pt idx="4">
                  <c:v>1216</c:v>
                </c:pt>
                <c:pt idx="5">
                  <c:v>1130</c:v>
                </c:pt>
                <c:pt idx="6">
                  <c:v>1347</c:v>
                </c:pt>
                <c:pt idx="7">
                  <c:v>2030</c:v>
                </c:pt>
                <c:pt idx="8">
                  <c:v>2011</c:v>
                </c:pt>
                <c:pt idx="9">
                  <c:v>1439</c:v>
                </c:pt>
                <c:pt idx="10">
                  <c:v>1561</c:v>
                </c:pt>
                <c:pt idx="11">
                  <c:v>2082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'[2]Février'!$C$164:$N$164</c:f>
              <c:numCache>
                <c:ptCount val="12"/>
                <c:pt idx="0">
                  <c:v>1660</c:v>
                </c:pt>
                <c:pt idx="1">
                  <c:v>1846</c:v>
                </c:pt>
                <c:pt idx="2">
                  <c:v>1637</c:v>
                </c:pt>
                <c:pt idx="3">
                  <c:v>1658</c:v>
                </c:pt>
                <c:pt idx="4">
                  <c:v>1202</c:v>
                </c:pt>
                <c:pt idx="5">
                  <c:v>997</c:v>
                </c:pt>
                <c:pt idx="6">
                  <c:v>1101</c:v>
                </c:pt>
                <c:pt idx="7">
                  <c:v>1955</c:v>
                </c:pt>
                <c:pt idx="8">
                  <c:v>2286</c:v>
                </c:pt>
                <c:pt idx="9">
                  <c:v>1279</c:v>
                </c:pt>
                <c:pt idx="10">
                  <c:v>1369</c:v>
                </c:pt>
                <c:pt idx="11">
                  <c:v>1936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'[2]Février'!$C$11:$N$11</c:f>
              <c:numCache>
                <c:ptCount val="12"/>
                <c:pt idx="0">
                  <c:v>1456</c:v>
                </c:pt>
                <c:pt idx="1">
                  <c:v>1514</c:v>
                </c:pt>
              </c:numCache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auto val="0"/>
        <c:lblOffset val="100"/>
        <c:tickLblSkip val="1"/>
        <c:noMultiLvlLbl val="0"/>
      </c:catAx>
      <c:valAx>
        <c:axId val="50808308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69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'[2]Février'!$C$177:$N$177</c:f>
              <c:numCache>
                <c:ptCount val="12"/>
                <c:pt idx="0">
                  <c:v>2989</c:v>
                </c:pt>
                <c:pt idx="1">
                  <c:v>2231</c:v>
                </c:pt>
                <c:pt idx="2">
                  <c:v>2134</c:v>
                </c:pt>
                <c:pt idx="3">
                  <c:v>2253</c:v>
                </c:pt>
                <c:pt idx="4">
                  <c:v>1680</c:v>
                </c:pt>
                <c:pt idx="5">
                  <c:v>1595</c:v>
                </c:pt>
                <c:pt idx="6">
                  <c:v>2584</c:v>
                </c:pt>
                <c:pt idx="7">
                  <c:v>2305</c:v>
                </c:pt>
                <c:pt idx="8">
                  <c:v>2585</c:v>
                </c:pt>
                <c:pt idx="9">
                  <c:v>3248</c:v>
                </c:pt>
                <c:pt idx="10">
                  <c:v>3984</c:v>
                </c:pt>
                <c:pt idx="11">
                  <c:v>3886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'[2]Février'!$C$163:$N$163</c:f>
              <c:numCache>
                <c:ptCount val="12"/>
                <c:pt idx="0">
                  <c:v>2706</c:v>
                </c:pt>
                <c:pt idx="1">
                  <c:v>2201</c:v>
                </c:pt>
                <c:pt idx="2">
                  <c:v>2499</c:v>
                </c:pt>
                <c:pt idx="3">
                  <c:v>2522</c:v>
                </c:pt>
                <c:pt idx="4">
                  <c:v>2053</c:v>
                </c:pt>
                <c:pt idx="5">
                  <c:v>2276</c:v>
                </c:pt>
                <c:pt idx="6">
                  <c:v>3253</c:v>
                </c:pt>
                <c:pt idx="7">
                  <c:v>1693</c:v>
                </c:pt>
                <c:pt idx="8">
                  <c:v>1776</c:v>
                </c:pt>
                <c:pt idx="9">
                  <c:v>2352</c:v>
                </c:pt>
                <c:pt idx="10">
                  <c:v>1712</c:v>
                </c:pt>
                <c:pt idx="11">
                  <c:v>2292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'[2]Février'!$C$10:$N$10</c:f>
              <c:numCache>
                <c:ptCount val="12"/>
                <c:pt idx="0">
                  <c:v>1546</c:v>
                </c:pt>
                <c:pt idx="1">
                  <c:v>1723</c:v>
                </c:pt>
              </c:numCache>
            </c:numRef>
          </c:val>
        </c:ser>
        <c:axId val="54621589"/>
        <c:axId val="21832254"/>
      </c:bar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32254"/>
        <c:crosses val="autoZero"/>
        <c:auto val="0"/>
        <c:lblOffset val="100"/>
        <c:tickLblSkip val="1"/>
        <c:noMultiLvlLbl val="0"/>
      </c:catAx>
      <c:valAx>
        <c:axId val="21832254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158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'[2]Février'!$C$179:$N$179</c:f>
              <c:numCache>
                <c:ptCount val="12"/>
                <c:pt idx="0">
                  <c:v>1175</c:v>
                </c:pt>
                <c:pt idx="1">
                  <c:v>981</c:v>
                </c:pt>
                <c:pt idx="2">
                  <c:v>2205</c:v>
                </c:pt>
                <c:pt idx="3">
                  <c:v>1674</c:v>
                </c:pt>
                <c:pt idx="4">
                  <c:v>1486</c:v>
                </c:pt>
                <c:pt idx="5">
                  <c:v>1337</c:v>
                </c:pt>
                <c:pt idx="6">
                  <c:v>1423</c:v>
                </c:pt>
                <c:pt idx="7">
                  <c:v>1525</c:v>
                </c:pt>
                <c:pt idx="8">
                  <c:v>1642</c:v>
                </c:pt>
                <c:pt idx="9">
                  <c:v>1864</c:v>
                </c:pt>
                <c:pt idx="10">
                  <c:v>1238</c:v>
                </c:pt>
                <c:pt idx="11">
                  <c:v>1635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'[2]Février'!$C$165:$N$165</c:f>
              <c:numCache>
                <c:ptCount val="12"/>
                <c:pt idx="0">
                  <c:v>1192</c:v>
                </c:pt>
                <c:pt idx="1">
                  <c:v>958</c:v>
                </c:pt>
                <c:pt idx="2">
                  <c:v>1607</c:v>
                </c:pt>
                <c:pt idx="3">
                  <c:v>1643</c:v>
                </c:pt>
                <c:pt idx="4">
                  <c:v>1483</c:v>
                </c:pt>
                <c:pt idx="5">
                  <c:v>1251</c:v>
                </c:pt>
                <c:pt idx="6">
                  <c:v>1864</c:v>
                </c:pt>
                <c:pt idx="7">
                  <c:v>1644</c:v>
                </c:pt>
                <c:pt idx="8">
                  <c:v>1601</c:v>
                </c:pt>
                <c:pt idx="9">
                  <c:v>2166</c:v>
                </c:pt>
                <c:pt idx="10">
                  <c:v>1581</c:v>
                </c:pt>
                <c:pt idx="11">
                  <c:v>1577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'[2]Février'!$C$12:$N$12</c:f>
              <c:numCache>
                <c:ptCount val="12"/>
                <c:pt idx="0">
                  <c:v>1131</c:v>
                </c:pt>
                <c:pt idx="1">
                  <c:v>857</c:v>
                </c:pt>
              </c:numCache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auto val="0"/>
        <c:lblOffset val="100"/>
        <c:tickLblSkip val="1"/>
        <c:noMultiLvlLbl val="0"/>
      </c:catAx>
      <c:valAx>
        <c:axId val="23582120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255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'[2]Février'!$C$180:$N$180</c:f>
              <c:numCache>
                <c:ptCount val="12"/>
                <c:pt idx="0">
                  <c:v>380</c:v>
                </c:pt>
                <c:pt idx="1">
                  <c:v>317</c:v>
                </c:pt>
                <c:pt idx="2">
                  <c:v>935</c:v>
                </c:pt>
                <c:pt idx="3">
                  <c:v>811</c:v>
                </c:pt>
                <c:pt idx="4">
                  <c:v>1009</c:v>
                </c:pt>
                <c:pt idx="5">
                  <c:v>550</c:v>
                </c:pt>
                <c:pt idx="6">
                  <c:v>566</c:v>
                </c:pt>
                <c:pt idx="7">
                  <c:v>892</c:v>
                </c:pt>
                <c:pt idx="8">
                  <c:v>707</c:v>
                </c:pt>
                <c:pt idx="9">
                  <c:v>1070</c:v>
                </c:pt>
                <c:pt idx="10">
                  <c:v>675</c:v>
                </c:pt>
                <c:pt idx="11">
                  <c:v>512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'[2]Février'!$C$166:$N$166</c:f>
              <c:numCache>
                <c:ptCount val="12"/>
                <c:pt idx="0">
                  <c:v>209</c:v>
                </c:pt>
                <c:pt idx="1">
                  <c:v>143</c:v>
                </c:pt>
                <c:pt idx="2">
                  <c:v>376</c:v>
                </c:pt>
                <c:pt idx="3">
                  <c:v>525</c:v>
                </c:pt>
                <c:pt idx="4">
                  <c:v>597</c:v>
                </c:pt>
                <c:pt idx="5">
                  <c:v>485</c:v>
                </c:pt>
                <c:pt idx="6">
                  <c:v>734</c:v>
                </c:pt>
                <c:pt idx="7">
                  <c:v>1118</c:v>
                </c:pt>
                <c:pt idx="8">
                  <c:v>727</c:v>
                </c:pt>
                <c:pt idx="9">
                  <c:v>820</c:v>
                </c:pt>
                <c:pt idx="10">
                  <c:v>597</c:v>
                </c:pt>
                <c:pt idx="11">
                  <c:v>320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'[2]Février'!$C$13:$N$13</c:f>
              <c:numCache>
                <c:ptCount val="12"/>
                <c:pt idx="0">
                  <c:v>149</c:v>
                </c:pt>
                <c:pt idx="1">
                  <c:v>186</c:v>
                </c:pt>
              </c:numCache>
            </c:numRef>
          </c:val>
        </c:ser>
        <c:axId val="10912489"/>
        <c:axId val="31103538"/>
      </c:bar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3538"/>
        <c:crosses val="autoZero"/>
        <c:auto val="0"/>
        <c:lblOffset val="100"/>
        <c:tickLblSkip val="1"/>
        <c:noMultiLvlLbl val="0"/>
      </c:catAx>
      <c:valAx>
        <c:axId val="31103538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1248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'[2]Février'!$C$181:$N$181</c:f>
              <c:numCache>
                <c:ptCount val="12"/>
                <c:pt idx="0">
                  <c:v>2219</c:v>
                </c:pt>
                <c:pt idx="1">
                  <c:v>2295</c:v>
                </c:pt>
                <c:pt idx="2">
                  <c:v>1807</c:v>
                </c:pt>
                <c:pt idx="3">
                  <c:v>1800</c:v>
                </c:pt>
                <c:pt idx="4">
                  <c:v>1970</c:v>
                </c:pt>
                <c:pt idx="5">
                  <c:v>1753</c:v>
                </c:pt>
                <c:pt idx="6">
                  <c:v>2314</c:v>
                </c:pt>
                <c:pt idx="7">
                  <c:v>1891</c:v>
                </c:pt>
                <c:pt idx="8">
                  <c:v>1843</c:v>
                </c:pt>
                <c:pt idx="9">
                  <c:v>1971</c:v>
                </c:pt>
                <c:pt idx="10">
                  <c:v>2910</c:v>
                </c:pt>
                <c:pt idx="11">
                  <c:v>2591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'[2]Février'!$C$167:$N$167</c:f>
              <c:numCache>
                <c:ptCount val="12"/>
                <c:pt idx="0">
                  <c:v>2308</c:v>
                </c:pt>
                <c:pt idx="1">
                  <c:v>2006</c:v>
                </c:pt>
                <c:pt idx="2">
                  <c:v>1699</c:v>
                </c:pt>
                <c:pt idx="3">
                  <c:v>2126</c:v>
                </c:pt>
                <c:pt idx="4">
                  <c:v>2309</c:v>
                </c:pt>
                <c:pt idx="5">
                  <c:v>2110</c:v>
                </c:pt>
                <c:pt idx="6">
                  <c:v>2919</c:v>
                </c:pt>
                <c:pt idx="7">
                  <c:v>1929</c:v>
                </c:pt>
                <c:pt idx="8">
                  <c:v>1897</c:v>
                </c:pt>
                <c:pt idx="9">
                  <c:v>2513</c:v>
                </c:pt>
                <c:pt idx="10">
                  <c:v>3028</c:v>
                </c:pt>
                <c:pt idx="11">
                  <c:v>3056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'[2]Février'!$C$14:$N$14</c:f>
              <c:numCache>
                <c:ptCount val="12"/>
                <c:pt idx="0">
                  <c:v>2349</c:v>
                </c:pt>
                <c:pt idx="1">
                  <c:v>1985</c:v>
                </c:pt>
              </c:numCache>
            </c:numRef>
          </c:val>
        </c:ser>
        <c:axId val="11496387"/>
        <c:axId val="36358620"/>
      </c:bar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8620"/>
        <c:crosses val="autoZero"/>
        <c:auto val="0"/>
        <c:lblOffset val="100"/>
        <c:tickLblSkip val="1"/>
        <c:noMultiLvlLbl val="0"/>
      </c:catAx>
      <c:valAx>
        <c:axId val="36358620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638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'[2]Février'!$C$239:$N$239</c:f>
              <c:numCache>
                <c:ptCount val="12"/>
                <c:pt idx="0">
                  <c:v>1530</c:v>
                </c:pt>
                <c:pt idx="1">
                  <c:v>1586</c:v>
                </c:pt>
                <c:pt idx="2">
                  <c:v>1051</c:v>
                </c:pt>
                <c:pt idx="3">
                  <c:v>1115</c:v>
                </c:pt>
                <c:pt idx="4">
                  <c:v>1249</c:v>
                </c:pt>
                <c:pt idx="5">
                  <c:v>1032</c:v>
                </c:pt>
                <c:pt idx="6">
                  <c:v>1251</c:v>
                </c:pt>
                <c:pt idx="7">
                  <c:v>1032</c:v>
                </c:pt>
                <c:pt idx="8">
                  <c:v>1087</c:v>
                </c:pt>
                <c:pt idx="9">
                  <c:v>1087</c:v>
                </c:pt>
                <c:pt idx="10">
                  <c:v>1422</c:v>
                </c:pt>
                <c:pt idx="11">
                  <c:v>1431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'[2]Février'!$C$261:$N$261</c:f>
              <c:numCache>
                <c:ptCount val="12"/>
                <c:pt idx="0">
                  <c:v>1341</c:v>
                </c:pt>
                <c:pt idx="1">
                  <c:v>1110</c:v>
                </c:pt>
                <c:pt idx="2">
                  <c:v>594</c:v>
                </c:pt>
                <c:pt idx="3">
                  <c:v>961</c:v>
                </c:pt>
                <c:pt idx="4">
                  <c:v>1152</c:v>
                </c:pt>
                <c:pt idx="5">
                  <c:v>950</c:v>
                </c:pt>
                <c:pt idx="6">
                  <c:v>1654</c:v>
                </c:pt>
                <c:pt idx="7">
                  <c:v>815</c:v>
                </c:pt>
                <c:pt idx="8">
                  <c:v>1074</c:v>
                </c:pt>
                <c:pt idx="9">
                  <c:v>1369</c:v>
                </c:pt>
                <c:pt idx="10">
                  <c:v>1594</c:v>
                </c:pt>
                <c:pt idx="11">
                  <c:v>1692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'[2]Février'!$C$280:$N$280</c:f>
              <c:numCache>
                <c:ptCount val="12"/>
                <c:pt idx="0">
                  <c:v>1371</c:v>
                </c:pt>
                <c:pt idx="1">
                  <c:v>1189</c:v>
                </c:pt>
              </c:numCache>
            </c:numRef>
          </c:val>
        </c:ser>
        <c:axId val="58792125"/>
        <c:axId val="59367078"/>
      </c:bar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7078"/>
        <c:crosses val="autoZero"/>
        <c:auto val="0"/>
        <c:lblOffset val="100"/>
        <c:tickLblSkip val="1"/>
        <c:noMultiLvlLbl val="0"/>
      </c:catAx>
      <c:valAx>
        <c:axId val="59367078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212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'[2]Février'!$C$240:$N$240</c:f>
              <c:numCache>
                <c:ptCount val="12"/>
                <c:pt idx="0">
                  <c:v>298</c:v>
                </c:pt>
                <c:pt idx="1">
                  <c:v>271</c:v>
                </c:pt>
                <c:pt idx="2">
                  <c:v>290</c:v>
                </c:pt>
                <c:pt idx="3">
                  <c:v>250</c:v>
                </c:pt>
                <c:pt idx="4">
                  <c:v>272</c:v>
                </c:pt>
                <c:pt idx="5">
                  <c:v>269</c:v>
                </c:pt>
                <c:pt idx="6">
                  <c:v>522</c:v>
                </c:pt>
                <c:pt idx="7">
                  <c:v>375</c:v>
                </c:pt>
                <c:pt idx="8">
                  <c:v>298</c:v>
                </c:pt>
                <c:pt idx="9">
                  <c:v>412</c:v>
                </c:pt>
                <c:pt idx="10">
                  <c:v>492</c:v>
                </c:pt>
                <c:pt idx="11">
                  <c:v>413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'[2]Février'!$C$262:$N$262</c:f>
              <c:numCache>
                <c:ptCount val="12"/>
                <c:pt idx="0">
                  <c:v>382</c:v>
                </c:pt>
                <c:pt idx="1">
                  <c:v>253</c:v>
                </c:pt>
                <c:pt idx="2">
                  <c:v>337</c:v>
                </c:pt>
                <c:pt idx="3">
                  <c:v>306</c:v>
                </c:pt>
                <c:pt idx="4">
                  <c:v>281</c:v>
                </c:pt>
                <c:pt idx="5">
                  <c:v>287</c:v>
                </c:pt>
                <c:pt idx="6">
                  <c:v>416</c:v>
                </c:pt>
                <c:pt idx="7">
                  <c:v>405</c:v>
                </c:pt>
                <c:pt idx="8">
                  <c:v>299</c:v>
                </c:pt>
                <c:pt idx="9">
                  <c:v>454</c:v>
                </c:pt>
                <c:pt idx="10">
                  <c:v>493</c:v>
                </c:pt>
                <c:pt idx="11">
                  <c:v>404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'[2]Février'!$C$281:$N$281</c:f>
              <c:numCache>
                <c:ptCount val="12"/>
                <c:pt idx="0">
                  <c:v>291</c:v>
                </c:pt>
                <c:pt idx="1">
                  <c:v>227</c:v>
                </c:pt>
              </c:numCache>
            </c:numRef>
          </c:val>
        </c:ser>
        <c:axId val="64541655"/>
        <c:axId val="44003984"/>
      </c:bar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3984"/>
        <c:crosses val="autoZero"/>
        <c:auto val="0"/>
        <c:lblOffset val="100"/>
        <c:tickLblSkip val="1"/>
        <c:noMultiLvlLbl val="0"/>
      </c:catAx>
      <c:valAx>
        <c:axId val="44003984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1655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Corée du Sud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'[2]Février'!$C$241:$N$241</c:f>
              <c:numCache>
                <c:ptCount val="12"/>
                <c:pt idx="0">
                  <c:v>32</c:v>
                </c:pt>
                <c:pt idx="1">
                  <c:v>39</c:v>
                </c:pt>
                <c:pt idx="2">
                  <c:v>42</c:v>
                </c:pt>
                <c:pt idx="3">
                  <c:v>52</c:v>
                </c:pt>
                <c:pt idx="4">
                  <c:v>62</c:v>
                </c:pt>
                <c:pt idx="5">
                  <c:v>98</c:v>
                </c:pt>
                <c:pt idx="6">
                  <c:v>35</c:v>
                </c:pt>
                <c:pt idx="7">
                  <c:v>82</c:v>
                </c:pt>
                <c:pt idx="8">
                  <c:v>125</c:v>
                </c:pt>
                <c:pt idx="9">
                  <c:v>125</c:v>
                </c:pt>
                <c:pt idx="10">
                  <c:v>263</c:v>
                </c:pt>
                <c:pt idx="11">
                  <c:v>231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'[2]Février'!$C$263:$N$263</c:f>
              <c:numCache>
                <c:ptCount val="12"/>
                <c:pt idx="0">
                  <c:v>100</c:v>
                </c:pt>
                <c:pt idx="1">
                  <c:v>221</c:v>
                </c:pt>
                <c:pt idx="2">
                  <c:v>356</c:v>
                </c:pt>
                <c:pt idx="3">
                  <c:v>294</c:v>
                </c:pt>
                <c:pt idx="4">
                  <c:v>251</c:v>
                </c:pt>
                <c:pt idx="5">
                  <c:v>271</c:v>
                </c:pt>
                <c:pt idx="6">
                  <c:v>103</c:v>
                </c:pt>
                <c:pt idx="7">
                  <c:v>189</c:v>
                </c:pt>
                <c:pt idx="8">
                  <c:v>114</c:v>
                </c:pt>
                <c:pt idx="9">
                  <c:v>106</c:v>
                </c:pt>
                <c:pt idx="10">
                  <c:v>116</c:v>
                </c:pt>
                <c:pt idx="11">
                  <c:v>91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'[2]Février'!$C$282:$N$282</c:f>
              <c:numCache>
                <c:ptCount val="12"/>
                <c:pt idx="0">
                  <c:v>92</c:v>
                </c:pt>
                <c:pt idx="1">
                  <c:v>85</c:v>
                </c:pt>
              </c:numCache>
            </c:numRef>
          </c:val>
        </c:ser>
        <c:axId val="60491537"/>
        <c:axId val="7552922"/>
      </c:bar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52922"/>
        <c:crosses val="autoZero"/>
        <c:auto val="0"/>
        <c:lblOffset val="100"/>
        <c:tickLblSkip val="1"/>
        <c:noMultiLvlLbl val="0"/>
      </c:catAx>
      <c:valAx>
        <c:axId val="7552922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153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Fréquentation touristique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3275"/>
          <c:w val="0.984"/>
          <c:h val="0.8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Juillet!$C$449:$N$449</c:f>
              <c:numCache>
                <c:ptCount val="12"/>
                <c:pt idx="0">
                  <c:v>8964.669074542468</c:v>
                </c:pt>
                <c:pt idx="1">
                  <c:v>7831.346521754182</c:v>
                </c:pt>
                <c:pt idx="2">
                  <c:v>9526.521001410241</c:v>
                </c:pt>
                <c:pt idx="3">
                  <c:v>11030.50842252042</c:v>
                </c:pt>
                <c:pt idx="4">
                  <c:v>7285.000752925858</c:v>
                </c:pt>
                <c:pt idx="5">
                  <c:v>8301.618407646392</c:v>
                </c:pt>
                <c:pt idx="6">
                  <c:v>12399.402419111844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Juillet!$C$432:$N$432</c:f>
              <c:numCache>
                <c:ptCount val="12"/>
                <c:pt idx="0">
                  <c:v>9190</c:v>
                </c:pt>
                <c:pt idx="1">
                  <c:v>7696.057113781016</c:v>
                </c:pt>
                <c:pt idx="2">
                  <c:v>10438.984282635512</c:v>
                </c:pt>
                <c:pt idx="3">
                  <c:v>8851.402433446743</c:v>
                </c:pt>
                <c:pt idx="4">
                  <c:v>7100.346317384508</c:v>
                </c:pt>
                <c:pt idx="5">
                  <c:v>8249.03180193777</c:v>
                </c:pt>
                <c:pt idx="6">
                  <c:v>12172.00706456668</c:v>
                </c:pt>
                <c:pt idx="7">
                  <c:v>9791.050249190677</c:v>
                </c:pt>
                <c:pt idx="8">
                  <c:v>11466.242278403573</c:v>
                </c:pt>
                <c:pt idx="9">
                  <c:v>11296.238216200349</c:v>
                </c:pt>
                <c:pt idx="10">
                  <c:v>10300.26800863355</c:v>
                </c:pt>
                <c:pt idx="11">
                  <c:v>13791.211354471394</c:v>
                </c:pt>
              </c:numCache>
            </c:numRef>
          </c:val>
        </c:ser>
        <c:ser>
          <c:idx val="0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Juillet!$C$415:$N$415</c:f>
              <c:numCache>
                <c:ptCount val="12"/>
                <c:pt idx="0">
                  <c:v>8904</c:v>
                </c:pt>
                <c:pt idx="1">
                  <c:v>7873</c:v>
                </c:pt>
                <c:pt idx="2">
                  <c:v>9173</c:v>
                </c:pt>
                <c:pt idx="3">
                  <c:v>9053</c:v>
                </c:pt>
                <c:pt idx="4">
                  <c:v>7140</c:v>
                </c:pt>
                <c:pt idx="5">
                  <c:v>8191</c:v>
                </c:pt>
                <c:pt idx="6">
                  <c:v>12095</c:v>
                </c:pt>
                <c:pt idx="7">
                  <c:v>9568</c:v>
                </c:pt>
                <c:pt idx="8">
                  <c:v>11683.971990217844</c:v>
                </c:pt>
                <c:pt idx="9">
                  <c:v>11774.918896682324</c:v>
                </c:pt>
                <c:pt idx="10">
                  <c:v>11341.867915213397</c:v>
                </c:pt>
                <c:pt idx="11">
                  <c:v>13899</c:v>
                </c:pt>
              </c:numCache>
            </c:numRef>
          </c:val>
        </c:ser>
        <c:axId val="64053559"/>
        <c:axId val="39611120"/>
      </c:bar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1120"/>
        <c:crosses val="autoZero"/>
        <c:auto val="0"/>
        <c:lblOffset val="100"/>
        <c:tickLblSkip val="1"/>
        <c:noMultiLvlLbl val="0"/>
      </c:catAx>
      <c:valAx>
        <c:axId val="39611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3559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20075"/>
          <c:w val="0.2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La Réunion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'[2]Février'!$C$242:$N$242</c:f>
              <c:numCache>
                <c:ptCount val="12"/>
                <c:pt idx="0">
                  <c:v>39</c:v>
                </c:pt>
                <c:pt idx="1">
                  <c:v>32</c:v>
                </c:pt>
                <c:pt idx="2">
                  <c:v>11</c:v>
                </c:pt>
                <c:pt idx="3">
                  <c:v>44</c:v>
                </c:pt>
                <c:pt idx="4">
                  <c:v>33</c:v>
                </c:pt>
                <c:pt idx="5">
                  <c:v>33</c:v>
                </c:pt>
                <c:pt idx="6">
                  <c:v>56</c:v>
                </c:pt>
                <c:pt idx="7">
                  <c:v>18</c:v>
                </c:pt>
                <c:pt idx="8">
                  <c:v>33</c:v>
                </c:pt>
                <c:pt idx="9">
                  <c:v>40</c:v>
                </c:pt>
                <c:pt idx="10">
                  <c:v>32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'[2]Février'!$C$264:$N$264</c:f>
              <c:numCache>
                <c:ptCount val="12"/>
                <c:pt idx="0">
                  <c:v>23</c:v>
                </c:pt>
                <c:pt idx="1">
                  <c:v>34</c:v>
                </c:pt>
                <c:pt idx="2">
                  <c:v>15</c:v>
                </c:pt>
                <c:pt idx="3">
                  <c:v>176</c:v>
                </c:pt>
                <c:pt idx="4">
                  <c:v>218</c:v>
                </c:pt>
                <c:pt idx="5">
                  <c:v>113</c:v>
                </c:pt>
                <c:pt idx="6">
                  <c:v>259</c:v>
                </c:pt>
                <c:pt idx="7">
                  <c:v>90</c:v>
                </c:pt>
                <c:pt idx="8">
                  <c:v>93</c:v>
                </c:pt>
                <c:pt idx="9">
                  <c:v>153</c:v>
                </c:pt>
                <c:pt idx="10">
                  <c:v>162</c:v>
                </c:pt>
                <c:pt idx="11">
                  <c:v>317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'[2]Février'!$C$283:$N$283</c:f>
              <c:numCache>
                <c:ptCount val="12"/>
                <c:pt idx="0">
                  <c:v>147</c:v>
                </c:pt>
                <c:pt idx="1">
                  <c:v>111</c:v>
                </c:pt>
              </c:numCache>
            </c:numRef>
          </c:val>
        </c:ser>
        <c:axId val="867435"/>
        <c:axId val="7806916"/>
      </c:bar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6916"/>
        <c:crosses val="autoZero"/>
        <c:auto val="0"/>
        <c:lblOffset val="100"/>
        <c:tickLblSkip val="1"/>
        <c:noMultiLvlLbl val="0"/>
      </c:catAx>
      <c:valAx>
        <c:axId val="7806916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43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'[2]Février'!$C$243:$N$243</c:f>
              <c:numCache>
                <c:ptCount val="12"/>
                <c:pt idx="0">
                  <c:v>171</c:v>
                </c:pt>
                <c:pt idx="1">
                  <c:v>174</c:v>
                </c:pt>
                <c:pt idx="2">
                  <c:v>193</c:v>
                </c:pt>
                <c:pt idx="3">
                  <c:v>163</c:v>
                </c:pt>
                <c:pt idx="4">
                  <c:v>179</c:v>
                </c:pt>
                <c:pt idx="5">
                  <c:v>176</c:v>
                </c:pt>
                <c:pt idx="6">
                  <c:v>237</c:v>
                </c:pt>
                <c:pt idx="7">
                  <c:v>159</c:v>
                </c:pt>
                <c:pt idx="8">
                  <c:v>133</c:v>
                </c:pt>
                <c:pt idx="9">
                  <c:v>149</c:v>
                </c:pt>
                <c:pt idx="10">
                  <c:v>471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'[2]Février'!$C$265:$N$265</c:f>
              <c:numCache>
                <c:ptCount val="12"/>
                <c:pt idx="0">
                  <c:v>171</c:v>
                </c:pt>
                <c:pt idx="1">
                  <c:v>151</c:v>
                </c:pt>
                <c:pt idx="2">
                  <c:v>137</c:v>
                </c:pt>
                <c:pt idx="3">
                  <c:v>129</c:v>
                </c:pt>
                <c:pt idx="4">
                  <c:v>181</c:v>
                </c:pt>
                <c:pt idx="5">
                  <c:v>163</c:v>
                </c:pt>
                <c:pt idx="6">
                  <c:v>220</c:v>
                </c:pt>
                <c:pt idx="7">
                  <c:v>187</c:v>
                </c:pt>
                <c:pt idx="8">
                  <c:v>139</c:v>
                </c:pt>
                <c:pt idx="9">
                  <c:v>198</c:v>
                </c:pt>
                <c:pt idx="10">
                  <c:v>173</c:v>
                </c:pt>
                <c:pt idx="11">
                  <c:v>196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'[2]Février'!$C$284:$N$284</c:f>
              <c:numCache>
                <c:ptCount val="12"/>
                <c:pt idx="0">
                  <c:v>159</c:v>
                </c:pt>
                <c:pt idx="1">
                  <c:v>112</c:v>
                </c:pt>
              </c:numCache>
            </c:numRef>
          </c:val>
        </c:ser>
        <c:axId val="3153381"/>
        <c:axId val="28380430"/>
      </c:barChart>
      <c:cat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0430"/>
        <c:crosses val="autoZero"/>
        <c:auto val="0"/>
        <c:lblOffset val="100"/>
        <c:tickLblSkip val="1"/>
        <c:noMultiLvlLbl val="0"/>
      </c:catAx>
      <c:valAx>
        <c:axId val="28380430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338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RETOURS RESIDENTS</a:t>
            </a:r>
          </a:p>
        </c:rich>
      </c:tx>
      <c:layout>
        <c:manualLayout>
          <c:xMode val="factor"/>
          <c:yMode val="factor"/>
          <c:x val="-0.005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-0.00225"/>
          <c:w val="0.98475"/>
          <c:h val="0.9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Juillet!$B$146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Juillet!$C$146:$N$146</c:f>
              <c:numCache/>
            </c:numRef>
          </c:val>
        </c:ser>
        <c:ser>
          <c:idx val="0"/>
          <c:order val="1"/>
          <c:tx>
            <c:strRef>
              <c:f>Juillet!$B$147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Juillet!$C$147:$N$147</c:f>
              <c:numCache/>
            </c:numRef>
          </c:val>
        </c:ser>
        <c:ser>
          <c:idx val="2"/>
          <c:order val="2"/>
          <c:tx>
            <c:strRef>
              <c:f>Juillet!$B$148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Juillet!$C$148:$N$148</c:f>
              <c:numCache/>
            </c:numRef>
          </c:val>
        </c:ser>
        <c:axId val="54097279"/>
        <c:axId val="17113464"/>
      </c:bar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3464"/>
        <c:crosses val="autoZero"/>
        <c:auto val="0"/>
        <c:lblOffset val="100"/>
        <c:tickLblSkip val="1"/>
        <c:noMultiLvlLbl val="0"/>
      </c:catAx>
      <c:valAx>
        <c:axId val="1711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7279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.01875"/>
          <c:w val="0.236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93"/>
          <c:w val="0.916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Juillet!$B$38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/>
            </c:numRef>
          </c:cat>
          <c:val>
            <c:numRef>
              <c:f>Juillet!$C$38:$O$38</c:f>
              <c:numCache/>
            </c:numRef>
          </c:val>
        </c:ser>
        <c:ser>
          <c:idx val="1"/>
          <c:order val="1"/>
          <c:tx>
            <c:strRef>
              <c:f>Juillet!$B$39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/>
            </c:numRef>
          </c:cat>
          <c:val>
            <c:numRef>
              <c:f>Juillet!$C$39:$O$39</c:f>
              <c:numCache/>
            </c:numRef>
          </c:val>
        </c:ser>
        <c:ser>
          <c:idx val="2"/>
          <c:order val="2"/>
          <c:tx>
            <c:strRef>
              <c:f>Juillet!$B$40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/>
            </c:numRef>
          </c:cat>
          <c:val>
            <c:numRef>
              <c:f>Juillet!$C$40:$O$40</c:f>
              <c:numCache/>
            </c:numRef>
          </c:val>
        </c:ser>
        <c:ser>
          <c:idx val="3"/>
          <c:order val="3"/>
          <c:tx>
            <c:strRef>
              <c:f>Juillet!$B$41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/>
            </c:numRef>
          </c:cat>
          <c:val>
            <c:numRef>
              <c:f>Juillet!$C$41:$O$41</c:f>
              <c:numCache/>
            </c:numRef>
          </c:val>
        </c:ser>
        <c:ser>
          <c:idx val="4"/>
          <c:order val="4"/>
          <c:tx>
            <c:strRef>
              <c:f>Juillet!$B$42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/>
            </c:numRef>
          </c:cat>
          <c:val>
            <c:numRef>
              <c:f>Juillet!$C$42:$O$42</c:f>
              <c:numCache/>
            </c:numRef>
          </c:val>
        </c:ser>
        <c:overlap val="100"/>
        <c:axId val="19803449"/>
        <c:axId val="44013314"/>
      </c:bar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13314"/>
        <c:crosses val="autoZero"/>
        <c:auto val="1"/>
        <c:lblOffset val="100"/>
        <c:tickLblSkip val="1"/>
        <c:noMultiLvlLbl val="0"/>
      </c:catAx>
      <c:valAx>
        <c:axId val="4401331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03449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0465"/>
          <c:w val="0.710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Ensemble Touristes </a:t>
            </a:r>
          </a:p>
        </c:rich>
      </c:tx>
      <c:layout>
        <c:manualLayout>
          <c:xMode val="factor"/>
          <c:yMode val="factor"/>
          <c:x val="-0.004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0.9847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Juillet!$C$449:$N$449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Juillet!$C$432:$N$432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Juillet!$C$415:$N$415</c:f>
              <c:numCache/>
            </c:numRef>
          </c:val>
        </c:ser>
        <c:axId val="60575507"/>
        <c:axId val="8308652"/>
      </c:bar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8652"/>
        <c:crosses val="autoZero"/>
        <c:auto val="0"/>
        <c:lblOffset val="100"/>
        <c:tickLblSkip val="1"/>
        <c:noMultiLvlLbl val="0"/>
      </c:catAx>
      <c:valAx>
        <c:axId val="8308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5507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5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8"/>
          <c:w val="0.9847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Juillet!$C$11:$N$11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Juillet!$C$425:$N$425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Juillet!$C$408:$N$408</c:f>
              <c:numCache/>
            </c:numRef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182"/>
        <c:crosses val="autoZero"/>
        <c:auto val="0"/>
        <c:lblOffset val="100"/>
        <c:tickLblSkip val="1"/>
        <c:noMultiLvlLbl val="0"/>
      </c:catAx>
      <c:valAx>
        <c:axId val="1912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900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00625"/>
          <c:w val="0.236"/>
          <c:h val="0.2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 </a:t>
            </a:r>
          </a:p>
        </c:rich>
      </c:tx>
      <c:layout>
        <c:manualLayout>
          <c:xMode val="factor"/>
          <c:yMode val="factor"/>
          <c:x val="0.127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65"/>
          <c:w val="0.9847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Juillet!$C$10:$N$10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Juillet!$C$424:$N$424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Juillet!$C$407:$N$407</c:f>
              <c:numCache/>
            </c:numRef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69024"/>
        <c:crosses val="autoZero"/>
        <c:auto val="0"/>
        <c:lblOffset val="100"/>
        <c:tickLblSkip val="1"/>
        <c:noMultiLvlLbl val="0"/>
      </c:catAx>
      <c:valAx>
        <c:axId val="2066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963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"/>
          <c:y val="0.00625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AUSTRALIE</a:t>
            </a:r>
          </a:p>
        </c:rich>
      </c:tx>
      <c:layout>
        <c:manualLayout>
          <c:xMode val="factor"/>
          <c:yMode val="factor"/>
          <c:x val="-0.002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25"/>
          <c:w val="0.9847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Juillet!$C$12:$N$12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Juillet!$C$426:$N$426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Juillet!$C$409:$N$409</c:f>
              <c:numCache/>
            </c:numRef>
          </c:val>
        </c:ser>
        <c:axId val="51803489"/>
        <c:axId val="63578218"/>
      </c:bar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8218"/>
        <c:crosses val="autoZero"/>
        <c:auto val="0"/>
        <c:lblOffset val="100"/>
        <c:tickLblSkip val="1"/>
        <c:noMultiLvlLbl val="0"/>
      </c:catAx>
      <c:valAx>
        <c:axId val="6357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0348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N-ZELANDE</a:t>
            </a:r>
          </a:p>
        </c:rich>
      </c:tx>
      <c:layout>
        <c:manualLayout>
          <c:xMode val="factor"/>
          <c:yMode val="factor"/>
          <c:x val="-0.001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5"/>
          <c:w val="0.984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Juillet!$C$13:$N$13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Juillet!$C$427:$N$427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Juillet!$C$410:$N$410</c:f>
              <c:numCache/>
            </c:numRef>
          </c:val>
        </c:ser>
        <c:axId val="35333051"/>
        <c:axId val="49562004"/>
      </c:bar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62004"/>
        <c:crosses val="autoZero"/>
        <c:auto val="0"/>
        <c:lblOffset val="100"/>
        <c:tickLblSkip val="1"/>
        <c:noMultiLvlLbl val="0"/>
      </c:catAx>
      <c:valAx>
        <c:axId val="4956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305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75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AUTRES</a:t>
            </a:r>
          </a:p>
        </c:rich>
      </c:tx>
      <c:layout>
        <c:manualLayout>
          <c:xMode val="factor"/>
          <c:yMode val="factor"/>
          <c:x val="-0.001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3275"/>
          <c:w val="0.9845"/>
          <c:h val="0.8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Juillet!$C$14:$N$14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Juillet!$C$428:$N$428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Juillet!$C$411:$N$411</c:f>
              <c:numCache/>
            </c:numRef>
          </c:val>
        </c:ser>
        <c:axId val="43404853"/>
        <c:axId val="55099358"/>
      </c:bar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358"/>
        <c:crosses val="autoZero"/>
        <c:auto val="0"/>
        <c:lblOffset val="100"/>
        <c:tickLblSkip val="1"/>
        <c:noMultiLvlLbl val="0"/>
      </c:catAx>
      <c:valAx>
        <c:axId val="55099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485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00625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83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Juillet!$C$442:$N$442</c:f>
              <c:numCache>
                <c:ptCount val="12"/>
                <c:pt idx="0">
                  <c:v>1568.9711934344289</c:v>
                </c:pt>
                <c:pt idx="1">
                  <c:v>2091.3274445880015</c:v>
                </c:pt>
                <c:pt idx="2">
                  <c:v>3105.0691311935784</c:v>
                </c:pt>
                <c:pt idx="3">
                  <c:v>2276.4258474080657</c:v>
                </c:pt>
                <c:pt idx="4">
                  <c:v>871.3576440627027</c:v>
                </c:pt>
                <c:pt idx="5">
                  <c:v>830.085706891711</c:v>
                </c:pt>
                <c:pt idx="6">
                  <c:v>901.8659086033854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Juillet!$C$425:$N$425</c:f>
              <c:numCache>
                <c:ptCount val="12"/>
                <c:pt idx="0">
                  <c:v>1737</c:v>
                </c:pt>
                <c:pt idx="1">
                  <c:v>2455.4519121985213</c:v>
                </c:pt>
                <c:pt idx="2">
                  <c:v>3578.673587661982</c:v>
                </c:pt>
                <c:pt idx="3">
                  <c:v>1153.2063501908092</c:v>
                </c:pt>
                <c:pt idx="4">
                  <c:v>980.8524362191015</c:v>
                </c:pt>
                <c:pt idx="5">
                  <c:v>849.9788585802734</c:v>
                </c:pt>
                <c:pt idx="6">
                  <c:v>1138.9441949391016</c:v>
                </c:pt>
                <c:pt idx="7">
                  <c:v>1709.9253990717373</c:v>
                </c:pt>
                <c:pt idx="8">
                  <c:v>2002.44253367215</c:v>
                </c:pt>
                <c:pt idx="9">
                  <c:v>1525.1899654950466</c:v>
                </c:pt>
                <c:pt idx="10">
                  <c:v>2064.299662354027</c:v>
                </c:pt>
                <c:pt idx="11">
                  <c:v>2275.328125375332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Juillet!$C$408:$N$408</c:f>
              <c:numCache>
                <c:ptCount val="12"/>
                <c:pt idx="0">
                  <c:v>1703</c:v>
                </c:pt>
                <c:pt idx="1">
                  <c:v>2301</c:v>
                </c:pt>
                <c:pt idx="2">
                  <c:v>3337</c:v>
                </c:pt>
                <c:pt idx="3">
                  <c:v>1279</c:v>
                </c:pt>
                <c:pt idx="4">
                  <c:v>1123</c:v>
                </c:pt>
                <c:pt idx="5">
                  <c:v>981</c:v>
                </c:pt>
                <c:pt idx="6">
                  <c:v>1078</c:v>
                </c:pt>
                <c:pt idx="7">
                  <c:v>2092</c:v>
                </c:pt>
                <c:pt idx="8">
                  <c:v>2282.1577137277814</c:v>
                </c:pt>
                <c:pt idx="9">
                  <c:v>1652.2443828192243</c:v>
                </c:pt>
                <c:pt idx="10">
                  <c:v>1782.5536985322303</c:v>
                </c:pt>
                <c:pt idx="11">
                  <c:v>2227</c:v>
                </c:pt>
              </c:numCache>
            </c:numRef>
          </c:val>
        </c:ser>
        <c:axId val="20955761"/>
        <c:axId val="54384122"/>
      </c:bar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0"/>
        <c:lblOffset val="100"/>
        <c:tickLblSkip val="1"/>
        <c:noMultiLvlLbl val="0"/>
      </c:catAx>
      <c:valAx>
        <c:axId val="54384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5576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0125"/>
          <c:w val="0.238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Voyages de Calédoniens par mois de retour</a:t>
            </a:r>
          </a:p>
        </c:rich>
      </c:tx>
      <c:layout>
        <c:manualLayout>
          <c:xMode val="factor"/>
          <c:yMode val="factor"/>
          <c:x val="-0.01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125"/>
          <c:w val="0.98825"/>
          <c:h val="0.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Juillet!$B$146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Juillet!$C$146:$N$146</c:f>
              <c:numCache/>
            </c:numRef>
          </c:val>
        </c:ser>
        <c:ser>
          <c:idx val="0"/>
          <c:order val="1"/>
          <c:tx>
            <c:strRef>
              <c:f>Juillet!$B$147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Juillet!$C$147:$N$147</c:f>
              <c:numCache/>
            </c:numRef>
          </c:val>
        </c:ser>
        <c:ser>
          <c:idx val="2"/>
          <c:order val="2"/>
          <c:tx>
            <c:strRef>
              <c:f>Juillet!$B$148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Juillet!$C$148:$N$148</c:f>
              <c:numCache/>
            </c:numRef>
          </c:val>
        </c:ser>
        <c:axId val="26132175"/>
        <c:axId val="33862984"/>
      </c:bar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auto val="0"/>
        <c:lblOffset val="100"/>
        <c:tickLblSkip val="1"/>
        <c:noMultiLvlLbl val="0"/>
      </c:catAx>
      <c:valAx>
        <c:axId val="33862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2175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16525"/>
          <c:w val="0.237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1725"/>
          <c:w val="0.984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Juillet!$C$441:$N$441</c:f>
              <c:numCache>
                <c:ptCount val="12"/>
                <c:pt idx="0">
                  <c:v>3212.15551294905</c:v>
                </c:pt>
                <c:pt idx="1">
                  <c:v>2294.8301121710933</c:v>
                </c:pt>
                <c:pt idx="2">
                  <c:v>2446.1880154868963</c:v>
                </c:pt>
                <c:pt idx="3">
                  <c:v>2316.855789531462</c:v>
                </c:pt>
                <c:pt idx="4">
                  <c:v>2266.763714280469</c:v>
                </c:pt>
                <c:pt idx="5">
                  <c:v>2086.059225938974</c:v>
                </c:pt>
                <c:pt idx="6">
                  <c:v>4362.235807211371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Juillet!$C$424:$N$424</c:f>
              <c:numCache>
                <c:ptCount val="12"/>
                <c:pt idx="0">
                  <c:v>3227</c:v>
                </c:pt>
                <c:pt idx="1">
                  <c:v>2269.0204706087825</c:v>
                </c:pt>
                <c:pt idx="2">
                  <c:v>2337.9349236241014</c:v>
                </c:pt>
                <c:pt idx="3">
                  <c:v>2749.8404134432667</c:v>
                </c:pt>
                <c:pt idx="4">
                  <c:v>2052.2379217213793</c:v>
                </c:pt>
                <c:pt idx="5">
                  <c:v>2140.057768245598</c:v>
                </c:pt>
                <c:pt idx="6">
                  <c:v>4467.012000553534</c:v>
                </c:pt>
                <c:pt idx="7">
                  <c:v>3339.901116919806</c:v>
                </c:pt>
                <c:pt idx="8">
                  <c:v>2582.0927121774007</c:v>
                </c:pt>
                <c:pt idx="9">
                  <c:v>4123.618384527383</c:v>
                </c:pt>
                <c:pt idx="10">
                  <c:v>3251.0394917452286</c:v>
                </c:pt>
                <c:pt idx="11">
                  <c:v>4785.861011363948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Juillet!$C$407:$N$407</c:f>
              <c:numCache>
                <c:ptCount val="12"/>
                <c:pt idx="0">
                  <c:v>3157</c:v>
                </c:pt>
                <c:pt idx="1">
                  <c:v>2439</c:v>
                </c:pt>
                <c:pt idx="2">
                  <c:v>2331</c:v>
                </c:pt>
                <c:pt idx="3">
                  <c:v>2510</c:v>
                </c:pt>
                <c:pt idx="4">
                  <c:v>2009</c:v>
                </c:pt>
                <c:pt idx="5">
                  <c:v>2231</c:v>
                </c:pt>
                <c:pt idx="6">
                  <c:v>4226</c:v>
                </c:pt>
                <c:pt idx="7">
                  <c:v>2961</c:v>
                </c:pt>
                <c:pt idx="8">
                  <c:v>2532.0199989304456</c:v>
                </c:pt>
                <c:pt idx="9">
                  <c:v>4361.022111120862</c:v>
                </c:pt>
                <c:pt idx="10">
                  <c:v>4087.968542928587</c:v>
                </c:pt>
                <c:pt idx="11">
                  <c:v>4981</c:v>
                </c:pt>
              </c:numCache>
            </c:numRef>
          </c:val>
        </c:ser>
        <c:axId val="19695051"/>
        <c:axId val="43037732"/>
      </c:bar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732"/>
        <c:crosses val="autoZero"/>
        <c:auto val="0"/>
        <c:lblOffset val="100"/>
        <c:tickLblSkip val="1"/>
        <c:noMultiLvlLbl val="0"/>
      </c:catAx>
      <c:valAx>
        <c:axId val="43037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505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31"/>
          <c:w val="0.200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12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Juillet!$C$443:$N$443</c:f>
              <c:numCache>
                <c:ptCount val="12"/>
                <c:pt idx="0">
                  <c:v>1828.0447177795706</c:v>
                </c:pt>
                <c:pt idx="1">
                  <c:v>869.5512704714124</c:v>
                </c:pt>
                <c:pt idx="2">
                  <c:v>1341.525217210692</c:v>
                </c:pt>
                <c:pt idx="3">
                  <c:v>2847.58005454387</c:v>
                </c:pt>
                <c:pt idx="4">
                  <c:v>1621.355537218721</c:v>
                </c:pt>
                <c:pt idx="5">
                  <c:v>2231.760286403608</c:v>
                </c:pt>
                <c:pt idx="6">
                  <c:v>2643.287386648609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Juillet!$C$426:$N$426</c:f>
              <c:numCache>
                <c:ptCount val="12"/>
                <c:pt idx="0">
                  <c:v>1587</c:v>
                </c:pt>
                <c:pt idx="1">
                  <c:v>801.3638106318062</c:v>
                </c:pt>
                <c:pt idx="2">
                  <c:v>1777.5681903447985</c:v>
                </c:pt>
                <c:pt idx="3">
                  <c:v>1896.7745196945043</c:v>
                </c:pt>
                <c:pt idx="4">
                  <c:v>1429.1968934957767</c:v>
                </c:pt>
                <c:pt idx="5">
                  <c:v>1998.715905019982</c:v>
                </c:pt>
                <c:pt idx="6">
                  <c:v>2278.0192410621285</c:v>
                </c:pt>
                <c:pt idx="7">
                  <c:v>1440.8978027256244</c:v>
                </c:pt>
                <c:pt idx="8">
                  <c:v>3116.9707180764267</c:v>
                </c:pt>
                <c:pt idx="9">
                  <c:v>2046.760373786533</c:v>
                </c:pt>
                <c:pt idx="10">
                  <c:v>1807.751514597887</c:v>
                </c:pt>
                <c:pt idx="11">
                  <c:v>2843.9039238238984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Juillet!$C$409:$N$409</c:f>
              <c:numCache>
                <c:ptCount val="12"/>
                <c:pt idx="0">
                  <c:v>1641</c:v>
                </c:pt>
                <c:pt idx="1">
                  <c:v>932</c:v>
                </c:pt>
                <c:pt idx="2">
                  <c:v>1210</c:v>
                </c:pt>
                <c:pt idx="3">
                  <c:v>2279</c:v>
                </c:pt>
                <c:pt idx="4">
                  <c:v>1661</c:v>
                </c:pt>
                <c:pt idx="5">
                  <c:v>2004</c:v>
                </c:pt>
                <c:pt idx="6">
                  <c:v>2670</c:v>
                </c:pt>
                <c:pt idx="7">
                  <c:v>1622</c:v>
                </c:pt>
                <c:pt idx="8">
                  <c:v>3346.263934575265</c:v>
                </c:pt>
                <c:pt idx="9">
                  <c:v>1807.2562024483045</c:v>
                </c:pt>
                <c:pt idx="10">
                  <c:v>1915.972627506088</c:v>
                </c:pt>
                <c:pt idx="11">
                  <c:v>2616</c:v>
                </c:pt>
              </c:numCache>
            </c:numRef>
          </c:val>
        </c:ser>
        <c:axId val="51795269"/>
        <c:axId val="63504238"/>
      </c:bar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4238"/>
        <c:crosses val="autoZero"/>
        <c:auto val="0"/>
        <c:lblOffset val="100"/>
        <c:tickLblSkip val="1"/>
        <c:noMultiLvlLbl val="0"/>
      </c:catAx>
      <c:valAx>
        <c:axId val="63504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9526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56"/>
          <c:w val="0.22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>
        <c:manualLayout>
          <c:xMode val="factor"/>
          <c:yMode val="factor"/>
          <c:x val="0.014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55"/>
          <c:w val="0.98125"/>
          <c:h val="0.82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Juillet!$C$444:$N$444</c:f>
              <c:numCache>
                <c:ptCount val="12"/>
                <c:pt idx="0">
                  <c:v>360.33116901006065</c:v>
                </c:pt>
                <c:pt idx="1">
                  <c:v>262.18189015989856</c:v>
                </c:pt>
                <c:pt idx="2">
                  <c:v>515.9668319155003</c:v>
                </c:pt>
                <c:pt idx="3">
                  <c:v>1093.6656969259584</c:v>
                </c:pt>
                <c:pt idx="4">
                  <c:v>703.4082195927401</c:v>
                </c:pt>
                <c:pt idx="5">
                  <c:v>874.8997886726067</c:v>
                </c:pt>
                <c:pt idx="6">
                  <c:v>1934.6211635403176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Juillet!$C$427:$N$427</c:f>
              <c:numCache>
                <c:ptCount val="12"/>
                <c:pt idx="0">
                  <c:v>420</c:v>
                </c:pt>
                <c:pt idx="1">
                  <c:v>234.36345006915224</c:v>
                </c:pt>
                <c:pt idx="2">
                  <c:v>628.0285104556446</c:v>
                </c:pt>
                <c:pt idx="3">
                  <c:v>969.2963045560634</c:v>
                </c:pt>
                <c:pt idx="4">
                  <c:v>543.5942902452002</c:v>
                </c:pt>
                <c:pt idx="5">
                  <c:v>1007.7079307574569</c:v>
                </c:pt>
                <c:pt idx="6">
                  <c:v>1724.6412540058523</c:v>
                </c:pt>
                <c:pt idx="7">
                  <c:v>985.2910034584716</c:v>
                </c:pt>
                <c:pt idx="8">
                  <c:v>1359.0892053930988</c:v>
                </c:pt>
                <c:pt idx="9">
                  <c:v>1081.1361091087854</c:v>
                </c:pt>
                <c:pt idx="10">
                  <c:v>815.2568941745099</c:v>
                </c:pt>
                <c:pt idx="11">
                  <c:v>784.7014890051744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Juillet!$C$410:$N$410</c:f>
              <c:numCache>
                <c:ptCount val="12"/>
                <c:pt idx="0">
                  <c:v>393</c:v>
                </c:pt>
                <c:pt idx="1">
                  <c:v>341</c:v>
                </c:pt>
                <c:pt idx="2">
                  <c:v>456</c:v>
                </c:pt>
                <c:pt idx="3">
                  <c:v>899</c:v>
                </c:pt>
                <c:pt idx="4">
                  <c:v>530</c:v>
                </c:pt>
                <c:pt idx="5">
                  <c:v>797</c:v>
                </c:pt>
                <c:pt idx="6">
                  <c:v>1543</c:v>
                </c:pt>
                <c:pt idx="7">
                  <c:v>915</c:v>
                </c:pt>
                <c:pt idx="8">
                  <c:v>1509.242154752702</c:v>
                </c:pt>
                <c:pt idx="9">
                  <c:v>1430.028540165065</c:v>
                </c:pt>
                <c:pt idx="10">
                  <c:v>787.4537374147885</c:v>
                </c:pt>
                <c:pt idx="11">
                  <c:v>654</c:v>
                </c:pt>
              </c:numCache>
            </c:numRef>
          </c:val>
        </c:ser>
        <c:axId val="34667231"/>
        <c:axId val="43569624"/>
      </c:bar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9624"/>
        <c:crosses val="autoZero"/>
        <c:auto val="0"/>
        <c:lblOffset val="100"/>
        <c:tickLblSkip val="1"/>
        <c:noMultiLvlLbl val="0"/>
      </c:catAx>
      <c:valAx>
        <c:axId val="43569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23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"/>
          <c:y val="0.062"/>
          <c:w val="0.209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2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Juillet!$C$445:$N$445</c:f>
              <c:numCache>
                <c:ptCount val="12"/>
                <c:pt idx="0">
                  <c:v>1995.1664813693578</c:v>
                </c:pt>
                <c:pt idx="1">
                  <c:v>2313.4558043637753</c:v>
                </c:pt>
                <c:pt idx="2">
                  <c:v>2117.7718056035737</c:v>
                </c:pt>
                <c:pt idx="3">
                  <c:v>2495.9810341110624</c:v>
                </c:pt>
                <c:pt idx="4">
                  <c:v>1822.115637771225</c:v>
                </c:pt>
                <c:pt idx="5">
                  <c:v>2278.8133997394925</c:v>
                </c:pt>
                <c:pt idx="6">
                  <c:v>2557.3921531081614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Juillet!$C$428:$N$428</c:f>
              <c:numCache>
                <c:ptCount val="12"/>
                <c:pt idx="0">
                  <c:v>2219</c:v>
                </c:pt>
                <c:pt idx="1">
                  <c:v>1935.8574702727528</c:v>
                </c:pt>
                <c:pt idx="2">
                  <c:v>2116.779070548986</c:v>
                </c:pt>
                <c:pt idx="3">
                  <c:v>2082.2848455620997</c:v>
                </c:pt>
                <c:pt idx="4">
                  <c:v>2094.4647757030507</c:v>
                </c:pt>
                <c:pt idx="5">
                  <c:v>2252.5713393344595</c:v>
                </c:pt>
                <c:pt idx="6">
                  <c:v>2563.390374006063</c:v>
                </c:pt>
                <c:pt idx="7">
                  <c:v>2315.034927015038</c:v>
                </c:pt>
                <c:pt idx="8">
                  <c:v>2405.647109084497</c:v>
                </c:pt>
                <c:pt idx="9">
                  <c:v>2519.533383282602</c:v>
                </c:pt>
                <c:pt idx="10">
                  <c:v>2361.920445761896</c:v>
                </c:pt>
                <c:pt idx="11">
                  <c:v>3101.4168049030413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Juillet!$C$411:$N$411</c:f>
              <c:numCache>
                <c:ptCount val="12"/>
                <c:pt idx="0">
                  <c:v>2010</c:v>
                </c:pt>
                <c:pt idx="1">
                  <c:v>1860</c:v>
                </c:pt>
                <c:pt idx="2">
                  <c:v>1839</c:v>
                </c:pt>
                <c:pt idx="3">
                  <c:v>2086</c:v>
                </c:pt>
                <c:pt idx="4">
                  <c:v>1817</c:v>
                </c:pt>
                <c:pt idx="5">
                  <c:v>2178</c:v>
                </c:pt>
                <c:pt idx="6">
                  <c:v>2578</c:v>
                </c:pt>
                <c:pt idx="7">
                  <c:v>1978</c:v>
                </c:pt>
                <c:pt idx="8">
                  <c:v>2014.28818823165</c:v>
                </c:pt>
                <c:pt idx="9">
                  <c:v>2524.367660128868</c:v>
                </c:pt>
                <c:pt idx="10">
                  <c:v>2767.9193088317024</c:v>
                </c:pt>
                <c:pt idx="11">
                  <c:v>3421</c:v>
                </c:pt>
              </c:numCache>
            </c:numRef>
          </c:val>
        </c:ser>
        <c:axId val="56582297"/>
        <c:axId val="39478626"/>
      </c:bar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auto val="0"/>
        <c:lblOffset val="100"/>
        <c:tickLblSkip val="1"/>
        <c:noMultiLvlLbl val="0"/>
      </c:catAx>
      <c:valAx>
        <c:axId val="39478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229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4975"/>
          <c:w val="0.213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1425"/>
          <c:w val="0.9845"/>
          <c:h val="0.82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Juillet!$C$446:$N$446</c:f>
              <c:numCache>
                <c:ptCount val="12"/>
                <c:pt idx="0">
                  <c:v>1113.9363066647911</c:v>
                </c:pt>
                <c:pt idx="1">
                  <c:v>1038.6051824643794</c:v>
                </c:pt>
                <c:pt idx="2">
                  <c:v>1188.053219264988</c:v>
                </c:pt>
                <c:pt idx="3">
                  <c:v>1419.1294108093764</c:v>
                </c:pt>
                <c:pt idx="4">
                  <c:v>1049.2379415565829</c:v>
                </c:pt>
                <c:pt idx="5">
                  <c:v>1381.3162723496491</c:v>
                </c:pt>
                <c:pt idx="6">
                  <c:v>1535.9331776830643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Juillet!$C$429:$N$429</c:f>
              <c:numCache>
                <c:ptCount val="12"/>
                <c:pt idx="0">
                  <c:v>1347</c:v>
                </c:pt>
                <c:pt idx="1">
                  <c:v>1036.1476996062647</c:v>
                </c:pt>
                <c:pt idx="2">
                  <c:v>1063.721561700086</c:v>
                </c:pt>
                <c:pt idx="3">
                  <c:v>1182.8941590014028</c:v>
                </c:pt>
                <c:pt idx="4">
                  <c:v>1291.9871268818779</c:v>
                </c:pt>
                <c:pt idx="5">
                  <c:v>1492.73538272464</c:v>
                </c:pt>
                <c:pt idx="6">
                  <c:v>1449.5430441595684</c:v>
                </c:pt>
                <c:pt idx="7">
                  <c:v>1420.6898797180768</c:v>
                </c:pt>
                <c:pt idx="8">
                  <c:v>1201.660794795207</c:v>
                </c:pt>
                <c:pt idx="9">
                  <c:v>1268.9060811119566</c:v>
                </c:pt>
                <c:pt idx="10">
                  <c:v>1265.2710398944487</c:v>
                </c:pt>
                <c:pt idx="11">
                  <c:v>1652.035964545976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Juillet!$C$412:$N$412</c:f>
              <c:numCache>
                <c:ptCount val="12"/>
                <c:pt idx="0">
                  <c:v>1138</c:v>
                </c:pt>
                <c:pt idx="1">
                  <c:v>1062</c:v>
                </c:pt>
                <c:pt idx="2">
                  <c:v>1079</c:v>
                </c:pt>
                <c:pt idx="3">
                  <c:v>1145</c:v>
                </c:pt>
                <c:pt idx="4">
                  <c:v>1023</c:v>
                </c:pt>
                <c:pt idx="5">
                  <c:v>1155</c:v>
                </c:pt>
                <c:pt idx="6">
                  <c:v>1450</c:v>
                </c:pt>
                <c:pt idx="7">
                  <c:v>1201</c:v>
                </c:pt>
                <c:pt idx="8">
                  <c:v>1015.9086464461504</c:v>
                </c:pt>
                <c:pt idx="9">
                  <c:v>1427.5510531486668</c:v>
                </c:pt>
                <c:pt idx="10">
                  <c:v>1606.2669620187542</c:v>
                </c:pt>
                <c:pt idx="11">
                  <c:v>2067</c:v>
                </c:pt>
              </c:numCache>
            </c:numRef>
          </c:val>
        </c:ser>
        <c:axId val="19763315"/>
        <c:axId val="43652108"/>
      </c:bar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2108"/>
        <c:crosses val="autoZero"/>
        <c:auto val="0"/>
        <c:lblOffset val="100"/>
        <c:tickLblSkip val="1"/>
        <c:noMultiLvlLbl val="0"/>
      </c:catAx>
      <c:valAx>
        <c:axId val="436521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6331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1875"/>
          <c:w val="0.22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425"/>
          <c:w val="0.9825"/>
          <c:h val="0.82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Juillet!$C$447:$N$447</c:f>
              <c:numCache>
                <c:ptCount val="12"/>
                <c:pt idx="0">
                  <c:v>469.57904301069937</c:v>
                </c:pt>
                <c:pt idx="1">
                  <c:v>521.8518931452171</c:v>
                </c:pt>
                <c:pt idx="2">
                  <c:v>392.9215751283176</c:v>
                </c:pt>
                <c:pt idx="3">
                  <c:v>476.26195900328474</c:v>
                </c:pt>
                <c:pt idx="4">
                  <c:v>318.42797082897664</c:v>
                </c:pt>
                <c:pt idx="5">
                  <c:v>318.0187194982564</c:v>
                </c:pt>
                <c:pt idx="6">
                  <c:v>466.53430862918754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Juillet!$C$430:$N$430</c:f>
              <c:numCache>
                <c:ptCount val="12"/>
                <c:pt idx="0">
                  <c:v>471</c:v>
                </c:pt>
                <c:pt idx="1">
                  <c:v>306.1904925461004</c:v>
                </c:pt>
                <c:pt idx="2">
                  <c:v>439.4796905321162</c:v>
                </c:pt>
                <c:pt idx="3">
                  <c:v>339.99633183731066</c:v>
                </c:pt>
                <c:pt idx="4">
                  <c:v>275.78308095213674</c:v>
                </c:pt>
                <c:pt idx="5">
                  <c:v>282.0960534276894</c:v>
                </c:pt>
                <c:pt idx="6">
                  <c:v>425.78718136978625</c:v>
                </c:pt>
                <c:pt idx="7">
                  <c:v>459.9338504903733</c:v>
                </c:pt>
                <c:pt idx="8">
                  <c:v>450.0236013433643</c:v>
                </c:pt>
                <c:pt idx="9">
                  <c:v>625.9365348911</c:v>
                </c:pt>
                <c:pt idx="10">
                  <c:v>556.6882446733982</c:v>
                </c:pt>
                <c:pt idx="11">
                  <c:v>682.744790579345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Juillet!$C$413:$N$413</c:f>
              <c:numCache>
                <c:ptCount val="12"/>
                <c:pt idx="0">
                  <c:v>478</c:v>
                </c:pt>
                <c:pt idx="1">
                  <c:v>334</c:v>
                </c:pt>
                <c:pt idx="2">
                  <c:v>360</c:v>
                </c:pt>
                <c:pt idx="3">
                  <c:v>451</c:v>
                </c:pt>
                <c:pt idx="4">
                  <c:v>331</c:v>
                </c:pt>
                <c:pt idx="5">
                  <c:v>469</c:v>
                </c:pt>
                <c:pt idx="6">
                  <c:v>485</c:v>
                </c:pt>
                <c:pt idx="7">
                  <c:v>350</c:v>
                </c:pt>
                <c:pt idx="8">
                  <c:v>451.62496230157194</c:v>
                </c:pt>
                <c:pt idx="9">
                  <c:v>592.2597880761986</c:v>
                </c:pt>
                <c:pt idx="10">
                  <c:v>634.6014415596378</c:v>
                </c:pt>
                <c:pt idx="11">
                  <c:v>581</c:v>
                </c:pt>
              </c:numCache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9830"/>
        <c:crosses val="autoZero"/>
        <c:auto val="0"/>
        <c:lblOffset val="100"/>
        <c:tickLblSkip val="1"/>
        <c:noMultiLvlLbl val="0"/>
      </c:catAx>
      <c:valAx>
        <c:axId val="46159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4653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"/>
          <c:w val="0.231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57150</xdr:rowOff>
    </xdr:from>
    <xdr:to>
      <xdr:col>11</xdr:col>
      <xdr:colOff>295275</xdr:colOff>
      <xdr:row>51</xdr:row>
      <xdr:rowOff>180975</xdr:rowOff>
    </xdr:to>
    <xdr:graphicFrame>
      <xdr:nvGraphicFramePr>
        <xdr:cNvPr id="1" name="Graphique 4"/>
        <xdr:cNvGraphicFramePr/>
      </xdr:nvGraphicFramePr>
      <xdr:xfrm>
        <a:off x="28575" y="7705725"/>
        <a:ext cx="6448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180975</xdr:rowOff>
    </xdr:from>
    <xdr:to>
      <xdr:col>11</xdr:col>
      <xdr:colOff>0</xdr:colOff>
      <xdr:row>36</xdr:row>
      <xdr:rowOff>161925</xdr:rowOff>
    </xdr:to>
    <xdr:graphicFrame>
      <xdr:nvGraphicFramePr>
        <xdr:cNvPr id="2" name="Graphique 5"/>
        <xdr:cNvGraphicFramePr/>
      </xdr:nvGraphicFramePr>
      <xdr:xfrm>
        <a:off x="257175" y="4610100"/>
        <a:ext cx="59245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53</xdr:row>
      <xdr:rowOff>57150</xdr:rowOff>
    </xdr:from>
    <xdr:to>
      <xdr:col>11</xdr:col>
      <xdr:colOff>114300</xdr:colOff>
      <xdr:row>61</xdr:row>
      <xdr:rowOff>0</xdr:rowOff>
    </xdr:to>
    <xdr:graphicFrame>
      <xdr:nvGraphicFramePr>
        <xdr:cNvPr id="3" name="Graphique 6"/>
        <xdr:cNvGraphicFramePr/>
      </xdr:nvGraphicFramePr>
      <xdr:xfrm>
        <a:off x="171450" y="10401300"/>
        <a:ext cx="61245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61</xdr:row>
      <xdr:rowOff>161925</xdr:rowOff>
    </xdr:from>
    <xdr:to>
      <xdr:col>11</xdr:col>
      <xdr:colOff>104775</xdr:colOff>
      <xdr:row>69</xdr:row>
      <xdr:rowOff>114300</xdr:rowOff>
    </xdr:to>
    <xdr:graphicFrame>
      <xdr:nvGraphicFramePr>
        <xdr:cNvPr id="4" name="Graphique 7"/>
        <xdr:cNvGraphicFramePr/>
      </xdr:nvGraphicFramePr>
      <xdr:xfrm>
        <a:off x="161925" y="12182475"/>
        <a:ext cx="6124575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70</xdr:row>
      <xdr:rowOff>85725</xdr:rowOff>
    </xdr:from>
    <xdr:to>
      <xdr:col>11</xdr:col>
      <xdr:colOff>123825</xdr:colOff>
      <xdr:row>78</xdr:row>
      <xdr:rowOff>28575</xdr:rowOff>
    </xdr:to>
    <xdr:graphicFrame>
      <xdr:nvGraphicFramePr>
        <xdr:cNvPr id="5" name="Graphique 8"/>
        <xdr:cNvGraphicFramePr/>
      </xdr:nvGraphicFramePr>
      <xdr:xfrm>
        <a:off x="180975" y="13992225"/>
        <a:ext cx="612457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79</xdr:row>
      <xdr:rowOff>28575</xdr:rowOff>
    </xdr:from>
    <xdr:to>
      <xdr:col>11</xdr:col>
      <xdr:colOff>133350</xdr:colOff>
      <xdr:row>86</xdr:row>
      <xdr:rowOff>171450</xdr:rowOff>
    </xdr:to>
    <xdr:graphicFrame>
      <xdr:nvGraphicFramePr>
        <xdr:cNvPr id="6" name="Graphique 9"/>
        <xdr:cNvGraphicFramePr/>
      </xdr:nvGraphicFramePr>
      <xdr:xfrm>
        <a:off x="190500" y="15821025"/>
        <a:ext cx="6124575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87</xdr:row>
      <xdr:rowOff>161925</xdr:rowOff>
    </xdr:from>
    <xdr:to>
      <xdr:col>11</xdr:col>
      <xdr:colOff>142875</xdr:colOff>
      <xdr:row>95</xdr:row>
      <xdr:rowOff>114300</xdr:rowOff>
    </xdr:to>
    <xdr:graphicFrame>
      <xdr:nvGraphicFramePr>
        <xdr:cNvPr id="7" name="Graphique 10"/>
        <xdr:cNvGraphicFramePr/>
      </xdr:nvGraphicFramePr>
      <xdr:xfrm>
        <a:off x="200025" y="17630775"/>
        <a:ext cx="6124575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97</xdr:row>
      <xdr:rowOff>104775</xdr:rowOff>
    </xdr:from>
    <xdr:to>
      <xdr:col>11</xdr:col>
      <xdr:colOff>133350</xdr:colOff>
      <xdr:row>105</xdr:row>
      <xdr:rowOff>47625</xdr:rowOff>
    </xdr:to>
    <xdr:graphicFrame>
      <xdr:nvGraphicFramePr>
        <xdr:cNvPr id="8" name="Graphique 11"/>
        <xdr:cNvGraphicFramePr/>
      </xdr:nvGraphicFramePr>
      <xdr:xfrm>
        <a:off x="190500" y="19669125"/>
        <a:ext cx="612457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106</xdr:row>
      <xdr:rowOff>47625</xdr:rowOff>
    </xdr:from>
    <xdr:to>
      <xdr:col>11</xdr:col>
      <xdr:colOff>142875</xdr:colOff>
      <xdr:row>115</xdr:row>
      <xdr:rowOff>114300</xdr:rowOff>
    </xdr:to>
    <xdr:graphicFrame>
      <xdr:nvGraphicFramePr>
        <xdr:cNvPr id="9" name="Graphique 12"/>
        <xdr:cNvGraphicFramePr/>
      </xdr:nvGraphicFramePr>
      <xdr:xfrm>
        <a:off x="200025" y="21497925"/>
        <a:ext cx="6124575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117</xdr:row>
      <xdr:rowOff>19050</xdr:rowOff>
    </xdr:from>
    <xdr:to>
      <xdr:col>11</xdr:col>
      <xdr:colOff>142875</xdr:colOff>
      <xdr:row>127</xdr:row>
      <xdr:rowOff>19050</xdr:rowOff>
    </xdr:to>
    <xdr:graphicFrame>
      <xdr:nvGraphicFramePr>
        <xdr:cNvPr id="10" name="Graphique 15"/>
        <xdr:cNvGraphicFramePr/>
      </xdr:nvGraphicFramePr>
      <xdr:xfrm>
        <a:off x="200025" y="23345775"/>
        <a:ext cx="6124575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38100</xdr:rowOff>
    </xdr:from>
    <xdr:to>
      <xdr:col>2</xdr:col>
      <xdr:colOff>266700</xdr:colOff>
      <xdr:row>5</xdr:row>
      <xdr:rowOff>19050</xdr:rowOff>
    </xdr:to>
    <xdr:pic>
      <xdr:nvPicPr>
        <xdr:cNvPr id="11" name="Imag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22860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4" name="Graphique 4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5" name="Graphique 5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6" name="Graphique 6"/>
        <xdr:cNvGraphicFramePr/>
      </xdr:nvGraphicFramePr>
      <xdr:xfrm>
        <a:off x="0" y="0"/>
        <a:ext cx="4400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graphicFrame>
      <xdr:nvGraphicFramePr>
        <xdr:cNvPr id="7" name="Graphique 7"/>
        <xdr:cNvGraphicFramePr/>
      </xdr:nvGraphicFramePr>
      <xdr:xfrm>
        <a:off x="0" y="0"/>
        <a:ext cx="4343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8" name="Graphique 8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200025</xdr:colOff>
      <xdr:row>0</xdr:row>
      <xdr:rowOff>0</xdr:rowOff>
    </xdr:to>
    <xdr:graphicFrame>
      <xdr:nvGraphicFramePr>
        <xdr:cNvPr id="9" name="Graphique 9"/>
        <xdr:cNvGraphicFramePr/>
      </xdr:nvGraphicFramePr>
      <xdr:xfrm>
        <a:off x="0" y="0"/>
        <a:ext cx="4362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graphicFrame>
      <xdr:nvGraphicFramePr>
        <xdr:cNvPr id="10" name="Graphique 10"/>
        <xdr:cNvGraphicFramePr/>
      </xdr:nvGraphicFramePr>
      <xdr:xfrm>
        <a:off x="0" y="0"/>
        <a:ext cx="43719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11" name="Graphique 11"/>
        <xdr:cNvGraphicFramePr/>
      </xdr:nvGraphicFramePr>
      <xdr:xfrm>
        <a:off x="0" y="0"/>
        <a:ext cx="4381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209550</xdr:colOff>
      <xdr:row>3</xdr:row>
      <xdr:rowOff>28575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61925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1123950</xdr:colOff>
      <xdr:row>4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129</xdr:row>
      <xdr:rowOff>57150</xdr:rowOff>
    </xdr:from>
    <xdr:to>
      <xdr:col>13</xdr:col>
      <xdr:colOff>304800</xdr:colOff>
      <xdr:row>139</xdr:row>
      <xdr:rowOff>57150</xdr:rowOff>
    </xdr:to>
    <xdr:graphicFrame>
      <xdr:nvGraphicFramePr>
        <xdr:cNvPr id="1" name="Graphique 2"/>
        <xdr:cNvGraphicFramePr/>
      </xdr:nvGraphicFramePr>
      <xdr:xfrm>
        <a:off x="762000" y="19707225"/>
        <a:ext cx="68294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45</xdr:row>
      <xdr:rowOff>133350</xdr:rowOff>
    </xdr:from>
    <xdr:to>
      <xdr:col>14</xdr:col>
      <xdr:colOff>438150</xdr:colOff>
      <xdr:row>65</xdr:row>
      <xdr:rowOff>57150</xdr:rowOff>
    </xdr:to>
    <xdr:graphicFrame>
      <xdr:nvGraphicFramePr>
        <xdr:cNvPr id="2" name="Graphique 3"/>
        <xdr:cNvGraphicFramePr/>
      </xdr:nvGraphicFramePr>
      <xdr:xfrm>
        <a:off x="190500" y="6181725"/>
        <a:ext cx="8115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704850</xdr:colOff>
      <xdr:row>65</xdr:row>
      <xdr:rowOff>133350</xdr:rowOff>
    </xdr:from>
    <xdr:to>
      <xdr:col>13</xdr:col>
      <xdr:colOff>314325</xdr:colOff>
      <xdr:row>75</xdr:row>
      <xdr:rowOff>133350</xdr:rowOff>
    </xdr:to>
    <xdr:graphicFrame>
      <xdr:nvGraphicFramePr>
        <xdr:cNvPr id="3" name="Graphique 4"/>
        <xdr:cNvGraphicFramePr/>
      </xdr:nvGraphicFramePr>
      <xdr:xfrm>
        <a:off x="771525" y="9420225"/>
        <a:ext cx="68294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76</xdr:row>
      <xdr:rowOff>57150</xdr:rowOff>
    </xdr:from>
    <xdr:to>
      <xdr:col>13</xdr:col>
      <xdr:colOff>314325</xdr:colOff>
      <xdr:row>86</xdr:row>
      <xdr:rowOff>57150</xdr:rowOff>
    </xdr:to>
    <xdr:graphicFrame>
      <xdr:nvGraphicFramePr>
        <xdr:cNvPr id="4" name="Graphique 5"/>
        <xdr:cNvGraphicFramePr/>
      </xdr:nvGraphicFramePr>
      <xdr:xfrm>
        <a:off x="771525" y="11125200"/>
        <a:ext cx="6829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704850</xdr:colOff>
      <xdr:row>86</xdr:row>
      <xdr:rowOff>152400</xdr:rowOff>
    </xdr:from>
    <xdr:to>
      <xdr:col>13</xdr:col>
      <xdr:colOff>314325</xdr:colOff>
      <xdr:row>96</xdr:row>
      <xdr:rowOff>152400</xdr:rowOff>
    </xdr:to>
    <xdr:graphicFrame>
      <xdr:nvGraphicFramePr>
        <xdr:cNvPr id="5" name="Graphique 6"/>
        <xdr:cNvGraphicFramePr/>
      </xdr:nvGraphicFramePr>
      <xdr:xfrm>
        <a:off x="771525" y="12839700"/>
        <a:ext cx="682942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704850</xdr:colOff>
      <xdr:row>97</xdr:row>
      <xdr:rowOff>95250</xdr:rowOff>
    </xdr:from>
    <xdr:to>
      <xdr:col>13</xdr:col>
      <xdr:colOff>314325</xdr:colOff>
      <xdr:row>107</xdr:row>
      <xdr:rowOff>95250</xdr:rowOff>
    </xdr:to>
    <xdr:graphicFrame>
      <xdr:nvGraphicFramePr>
        <xdr:cNvPr id="6" name="Graphique 7"/>
        <xdr:cNvGraphicFramePr/>
      </xdr:nvGraphicFramePr>
      <xdr:xfrm>
        <a:off x="771525" y="14563725"/>
        <a:ext cx="6829425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695325</xdr:colOff>
      <xdr:row>108</xdr:row>
      <xdr:rowOff>28575</xdr:rowOff>
    </xdr:from>
    <xdr:to>
      <xdr:col>13</xdr:col>
      <xdr:colOff>304800</xdr:colOff>
      <xdr:row>118</xdr:row>
      <xdr:rowOff>28575</xdr:rowOff>
    </xdr:to>
    <xdr:graphicFrame>
      <xdr:nvGraphicFramePr>
        <xdr:cNvPr id="7" name="Graphique 8"/>
        <xdr:cNvGraphicFramePr/>
      </xdr:nvGraphicFramePr>
      <xdr:xfrm>
        <a:off x="762000" y="16278225"/>
        <a:ext cx="682942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695325</xdr:colOff>
      <xdr:row>118</xdr:row>
      <xdr:rowOff>123825</xdr:rowOff>
    </xdr:from>
    <xdr:to>
      <xdr:col>13</xdr:col>
      <xdr:colOff>304800</xdr:colOff>
      <xdr:row>128</xdr:row>
      <xdr:rowOff>123825</xdr:rowOff>
    </xdr:to>
    <xdr:graphicFrame>
      <xdr:nvGraphicFramePr>
        <xdr:cNvPr id="8" name="Graphique 9"/>
        <xdr:cNvGraphicFramePr/>
      </xdr:nvGraphicFramePr>
      <xdr:xfrm>
        <a:off x="762000" y="17992725"/>
        <a:ext cx="682942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619125</xdr:colOff>
      <xdr:row>454</xdr:row>
      <xdr:rowOff>19050</xdr:rowOff>
    </xdr:from>
    <xdr:to>
      <xdr:col>13</xdr:col>
      <xdr:colOff>400050</xdr:colOff>
      <xdr:row>468</xdr:row>
      <xdr:rowOff>85725</xdr:rowOff>
    </xdr:to>
    <xdr:graphicFrame>
      <xdr:nvGraphicFramePr>
        <xdr:cNvPr id="9" name="Graphique 12"/>
        <xdr:cNvGraphicFramePr/>
      </xdr:nvGraphicFramePr>
      <xdr:xfrm>
        <a:off x="685800" y="70856475"/>
        <a:ext cx="700087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%20Financier\JP%20Hurstel\STATS\Stat03\Destinations%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IER\PAF\passagers%20f&#233;vrier%202010%20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yaute"/>
      <sheetName val="Mare"/>
      <sheetName val="Lifou"/>
      <sheetName val="Ouvea"/>
      <sheetName val="Ouvea day trip"/>
      <sheetName val="Pins"/>
      <sheetName val="Pins day trip"/>
      <sheetName val="Tiga"/>
      <sheetName val="Interîles"/>
      <sheetName val="Grande Terre"/>
      <sheetName val="Lignes"/>
      <sheetName val="Lignes réestimé"/>
      <sheetName val="Sommaire"/>
      <sheetName val="Nouméa"/>
      <sheetName val="IntSud"/>
      <sheetName val="GitesSud"/>
    </sheetNames>
    <sheetDataSet>
      <sheetData sheetId="8">
        <row r="1">
          <cell r="B1" t="str">
            <v>EVOLUTION DU TRAFIC PASSAGERS SUR TIGA</v>
          </cell>
        </row>
        <row r="4">
          <cell r="C4" t="str">
            <v>Janv.</v>
          </cell>
          <cell r="D4" t="str">
            <v>Fév.</v>
          </cell>
          <cell r="E4" t="str">
            <v>Mars</v>
          </cell>
          <cell r="F4" t="str">
            <v>Avril</v>
          </cell>
          <cell r="G4" t="str">
            <v>Mai</v>
          </cell>
          <cell r="H4" t="str">
            <v>Juin</v>
          </cell>
          <cell r="I4" t="str">
            <v>Juil.</v>
          </cell>
          <cell r="J4" t="str">
            <v>Août</v>
          </cell>
          <cell r="K4" t="str">
            <v>Sept.</v>
          </cell>
          <cell r="L4" t="str">
            <v>Oct.</v>
          </cell>
          <cell r="M4" t="str">
            <v>Nov.</v>
          </cell>
          <cell r="N4" t="str">
            <v>Déc.</v>
          </cell>
          <cell r="O4" t="str">
            <v>Total</v>
          </cell>
        </row>
        <row r="5">
          <cell r="B5">
            <v>1989</v>
          </cell>
          <cell r="C5">
            <v>107</v>
          </cell>
          <cell r="D5">
            <v>106</v>
          </cell>
          <cell r="E5">
            <v>50</v>
          </cell>
          <cell r="F5">
            <v>68</v>
          </cell>
          <cell r="G5">
            <v>54</v>
          </cell>
          <cell r="H5">
            <v>56</v>
          </cell>
          <cell r="I5">
            <v>84</v>
          </cell>
          <cell r="J5">
            <v>141</v>
          </cell>
          <cell r="K5">
            <v>144</v>
          </cell>
          <cell r="L5">
            <v>54</v>
          </cell>
          <cell r="M5">
            <v>111</v>
          </cell>
          <cell r="N5">
            <v>154</v>
          </cell>
          <cell r="O5">
            <v>1129</v>
          </cell>
        </row>
        <row r="6">
          <cell r="B6">
            <v>1990</v>
          </cell>
          <cell r="C6">
            <v>122</v>
          </cell>
          <cell r="D6">
            <v>116</v>
          </cell>
          <cell r="E6">
            <v>53</v>
          </cell>
          <cell r="F6">
            <v>97</v>
          </cell>
          <cell r="G6">
            <v>128</v>
          </cell>
          <cell r="H6">
            <v>128</v>
          </cell>
          <cell r="I6">
            <v>107</v>
          </cell>
          <cell r="J6">
            <v>90</v>
          </cell>
          <cell r="K6">
            <v>105</v>
          </cell>
          <cell r="L6">
            <v>98</v>
          </cell>
          <cell r="M6">
            <v>72</v>
          </cell>
          <cell r="N6">
            <v>145</v>
          </cell>
          <cell r="O6">
            <v>1261</v>
          </cell>
        </row>
        <row r="7">
          <cell r="B7">
            <v>1991</v>
          </cell>
          <cell r="C7">
            <v>151</v>
          </cell>
          <cell r="D7">
            <v>142</v>
          </cell>
          <cell r="E7">
            <v>99</v>
          </cell>
          <cell r="F7">
            <v>65</v>
          </cell>
          <cell r="G7">
            <v>83</v>
          </cell>
          <cell r="H7">
            <v>84</v>
          </cell>
          <cell r="I7">
            <v>106</v>
          </cell>
          <cell r="J7">
            <v>118</v>
          </cell>
          <cell r="K7">
            <v>189</v>
          </cell>
          <cell r="L7">
            <v>101</v>
          </cell>
          <cell r="M7">
            <v>82</v>
          </cell>
          <cell r="N7">
            <v>171</v>
          </cell>
          <cell r="O7">
            <v>1391</v>
          </cell>
        </row>
        <row r="8">
          <cell r="B8">
            <v>1992</v>
          </cell>
          <cell r="C8">
            <v>132</v>
          </cell>
          <cell r="D8">
            <v>142</v>
          </cell>
          <cell r="E8">
            <v>96</v>
          </cell>
          <cell r="F8">
            <v>72</v>
          </cell>
          <cell r="G8">
            <v>78</v>
          </cell>
          <cell r="H8">
            <v>106</v>
          </cell>
          <cell r="I8">
            <v>110</v>
          </cell>
          <cell r="J8">
            <v>89</v>
          </cell>
          <cell r="K8">
            <v>118</v>
          </cell>
          <cell r="L8">
            <v>128</v>
          </cell>
          <cell r="M8">
            <v>162</v>
          </cell>
          <cell r="N8">
            <v>127</v>
          </cell>
          <cell r="O8">
            <v>1360</v>
          </cell>
        </row>
        <row r="9">
          <cell r="B9">
            <v>1993</v>
          </cell>
          <cell r="C9">
            <v>87</v>
          </cell>
          <cell r="D9">
            <v>187</v>
          </cell>
          <cell r="E9">
            <v>96</v>
          </cell>
          <cell r="F9">
            <v>63</v>
          </cell>
          <cell r="G9">
            <v>112</v>
          </cell>
          <cell r="H9">
            <v>69</v>
          </cell>
          <cell r="I9">
            <v>80</v>
          </cell>
          <cell r="J9">
            <v>104</v>
          </cell>
          <cell r="K9">
            <v>87</v>
          </cell>
          <cell r="L9">
            <v>87</v>
          </cell>
          <cell r="M9">
            <v>102</v>
          </cell>
          <cell r="N9">
            <v>140</v>
          </cell>
          <cell r="O9">
            <v>1214</v>
          </cell>
        </row>
        <row r="10">
          <cell r="B10">
            <v>1994</v>
          </cell>
          <cell r="C10">
            <v>131</v>
          </cell>
          <cell r="D10">
            <v>111</v>
          </cell>
          <cell r="E10">
            <v>101</v>
          </cell>
          <cell r="F10">
            <v>63</v>
          </cell>
          <cell r="G10">
            <v>44</v>
          </cell>
          <cell r="H10">
            <v>78</v>
          </cell>
          <cell r="I10">
            <v>74</v>
          </cell>
          <cell r="J10">
            <v>73</v>
          </cell>
          <cell r="K10">
            <v>59</v>
          </cell>
          <cell r="L10">
            <v>64</v>
          </cell>
          <cell r="M10">
            <v>80</v>
          </cell>
          <cell r="N10">
            <v>122</v>
          </cell>
          <cell r="O10">
            <v>1000</v>
          </cell>
        </row>
        <row r="11">
          <cell r="B11">
            <v>1995</v>
          </cell>
          <cell r="C11">
            <v>114</v>
          </cell>
          <cell r="D11">
            <v>91</v>
          </cell>
          <cell r="E11">
            <v>80</v>
          </cell>
          <cell r="F11">
            <v>53</v>
          </cell>
          <cell r="G11">
            <v>43</v>
          </cell>
          <cell r="H11">
            <v>55</v>
          </cell>
          <cell r="I11">
            <v>40</v>
          </cell>
          <cell r="J11">
            <v>65</v>
          </cell>
          <cell r="K11">
            <v>45</v>
          </cell>
          <cell r="L11">
            <v>45</v>
          </cell>
          <cell r="M11">
            <v>71</v>
          </cell>
          <cell r="N11">
            <v>139</v>
          </cell>
          <cell r="O11">
            <v>841</v>
          </cell>
        </row>
        <row r="12">
          <cell r="B12">
            <v>1996</v>
          </cell>
          <cell r="C12">
            <v>234</v>
          </cell>
          <cell r="D12">
            <v>120</v>
          </cell>
          <cell r="E12">
            <v>84</v>
          </cell>
          <cell r="F12">
            <v>94</v>
          </cell>
          <cell r="G12">
            <v>73</v>
          </cell>
          <cell r="H12">
            <v>79</v>
          </cell>
          <cell r="I12">
            <v>131</v>
          </cell>
          <cell r="J12">
            <v>59</v>
          </cell>
          <cell r="K12">
            <v>64</v>
          </cell>
          <cell r="L12">
            <v>143</v>
          </cell>
          <cell r="M12">
            <v>149</v>
          </cell>
          <cell r="N12">
            <v>164</v>
          </cell>
          <cell r="O12">
            <v>1394</v>
          </cell>
        </row>
        <row r="13">
          <cell r="B13">
            <v>1997</v>
          </cell>
          <cell r="C13">
            <v>129</v>
          </cell>
          <cell r="D13">
            <v>149</v>
          </cell>
          <cell r="E13">
            <v>76</v>
          </cell>
          <cell r="F13">
            <v>86</v>
          </cell>
          <cell r="G13">
            <v>114</v>
          </cell>
          <cell r="H13">
            <v>107</v>
          </cell>
          <cell r="I13">
            <v>76</v>
          </cell>
          <cell r="J13">
            <v>125</v>
          </cell>
          <cell r="K13">
            <v>265</v>
          </cell>
          <cell r="L13">
            <v>93</v>
          </cell>
          <cell r="M13">
            <v>76</v>
          </cell>
          <cell r="N13">
            <v>142</v>
          </cell>
          <cell r="O13">
            <v>1438</v>
          </cell>
        </row>
        <row r="14">
          <cell r="B14">
            <v>1998</v>
          </cell>
          <cell r="C14">
            <v>152</v>
          </cell>
          <cell r="D14">
            <v>141</v>
          </cell>
          <cell r="E14">
            <v>120</v>
          </cell>
          <cell r="F14">
            <v>75</v>
          </cell>
          <cell r="G14">
            <v>41</v>
          </cell>
          <cell r="H14">
            <v>49</v>
          </cell>
          <cell r="I14">
            <v>59</v>
          </cell>
          <cell r="J14">
            <v>86</v>
          </cell>
          <cell r="K14">
            <v>61</v>
          </cell>
          <cell r="L14">
            <v>66</v>
          </cell>
          <cell r="M14">
            <v>118</v>
          </cell>
          <cell r="N14">
            <v>91</v>
          </cell>
          <cell r="O14">
            <v>1059</v>
          </cell>
        </row>
        <row r="15">
          <cell r="B15">
            <v>1999</v>
          </cell>
          <cell r="C15">
            <v>108</v>
          </cell>
          <cell r="D15">
            <v>127</v>
          </cell>
          <cell r="E15">
            <v>63</v>
          </cell>
          <cell r="F15">
            <v>54</v>
          </cell>
          <cell r="G15">
            <v>78</v>
          </cell>
          <cell r="H15">
            <v>37</v>
          </cell>
          <cell r="I15">
            <v>202</v>
          </cell>
          <cell r="J15">
            <v>74</v>
          </cell>
          <cell r="K15">
            <v>206</v>
          </cell>
          <cell r="L15">
            <v>52</v>
          </cell>
          <cell r="M15">
            <v>78</v>
          </cell>
          <cell r="N15">
            <v>129</v>
          </cell>
          <cell r="O15">
            <v>1208</v>
          </cell>
        </row>
        <row r="16">
          <cell r="B16">
            <v>2000</v>
          </cell>
          <cell r="C16">
            <v>158</v>
          </cell>
          <cell r="D16">
            <v>113</v>
          </cell>
          <cell r="E16">
            <v>75</v>
          </cell>
          <cell r="F16">
            <v>105</v>
          </cell>
          <cell r="G16">
            <v>107</v>
          </cell>
          <cell r="H16">
            <v>123</v>
          </cell>
          <cell r="I16">
            <v>84</v>
          </cell>
          <cell r="J16">
            <v>74</v>
          </cell>
          <cell r="K16">
            <v>163</v>
          </cell>
          <cell r="L16">
            <v>131</v>
          </cell>
          <cell r="M16">
            <v>125</v>
          </cell>
          <cell r="N16">
            <v>169</v>
          </cell>
          <cell r="O16">
            <v>1427</v>
          </cell>
        </row>
        <row r="17">
          <cell r="B17">
            <v>2001</v>
          </cell>
          <cell r="C17">
            <v>47</v>
          </cell>
          <cell r="D17">
            <v>109</v>
          </cell>
          <cell r="E17">
            <v>91</v>
          </cell>
          <cell r="F17">
            <v>61</v>
          </cell>
          <cell r="G17">
            <v>68</v>
          </cell>
          <cell r="H17">
            <v>147</v>
          </cell>
          <cell r="I17">
            <v>80</v>
          </cell>
          <cell r="J17">
            <v>50</v>
          </cell>
          <cell r="K17">
            <v>310</v>
          </cell>
          <cell r="L17">
            <v>92</v>
          </cell>
          <cell r="M17">
            <v>92</v>
          </cell>
          <cell r="N17">
            <v>141</v>
          </cell>
          <cell r="O17">
            <v>1288</v>
          </cell>
        </row>
        <row r="18">
          <cell r="B18">
            <v>2002</v>
          </cell>
          <cell r="C18">
            <v>49</v>
          </cell>
          <cell r="D18">
            <v>94</v>
          </cell>
          <cell r="E18">
            <v>47</v>
          </cell>
          <cell r="F18">
            <v>55</v>
          </cell>
          <cell r="G18">
            <v>59</v>
          </cell>
          <cell r="H18">
            <v>44</v>
          </cell>
          <cell r="I18">
            <v>93</v>
          </cell>
          <cell r="J18">
            <v>49</v>
          </cell>
          <cell r="K18">
            <v>90</v>
          </cell>
          <cell r="L18">
            <v>56</v>
          </cell>
          <cell r="M18">
            <v>70</v>
          </cell>
          <cell r="N18">
            <v>126</v>
          </cell>
          <cell r="O18">
            <v>832</v>
          </cell>
        </row>
        <row r="19">
          <cell r="B19">
            <v>2003</v>
          </cell>
          <cell r="C19">
            <v>46</v>
          </cell>
          <cell r="D19">
            <v>123</v>
          </cell>
          <cell r="E19">
            <v>55</v>
          </cell>
          <cell r="F19">
            <v>54</v>
          </cell>
          <cell r="G19">
            <v>96</v>
          </cell>
          <cell r="H19">
            <v>35</v>
          </cell>
          <cell r="I19">
            <v>65</v>
          </cell>
          <cell r="J19">
            <v>53</v>
          </cell>
          <cell r="K19">
            <v>195</v>
          </cell>
          <cell r="L19">
            <v>85</v>
          </cell>
          <cell r="M19">
            <v>93</v>
          </cell>
          <cell r="N19">
            <v>138</v>
          </cell>
          <cell r="O19">
            <v>1038</v>
          </cell>
        </row>
        <row r="21">
          <cell r="B21" t="str">
            <v>Moyenne</v>
          </cell>
          <cell r="C21">
            <v>118.3076923076923</v>
          </cell>
          <cell r="D21">
            <v>126.84615384615384</v>
          </cell>
          <cell r="E21">
            <v>83.3076923076923</v>
          </cell>
          <cell r="F21">
            <v>69.23076923076923</v>
          </cell>
          <cell r="G21">
            <v>76.61538461538461</v>
          </cell>
          <cell r="H21">
            <v>77.92307692307692</v>
          </cell>
          <cell r="I21">
            <v>92.3076923076923</v>
          </cell>
          <cell r="J21">
            <v>78.38461538461539</v>
          </cell>
          <cell r="K21">
            <v>142.46153846153845</v>
          </cell>
          <cell r="L21">
            <v>87.92307692307692</v>
          </cell>
          <cell r="M21">
            <v>99.84615384615384</v>
          </cell>
          <cell r="N21">
            <v>138.3846153846154</v>
          </cell>
          <cell r="O21">
            <v>1191.5384615384614</v>
          </cell>
        </row>
        <row r="22">
          <cell r="B22" t="str">
            <v>Coef. saison.</v>
          </cell>
          <cell r="C22">
            <v>1.191478373143964</v>
          </cell>
          <cell r="D22">
            <v>1.2774693350548743</v>
          </cell>
          <cell r="E22">
            <v>0.8389928986442866</v>
          </cell>
          <cell r="F22">
            <v>0.697224015493867</v>
          </cell>
          <cell r="G22">
            <v>0.7715945771465462</v>
          </cell>
          <cell r="H22">
            <v>0.7847643641058748</v>
          </cell>
          <cell r="I22">
            <v>0.9296320206584894</v>
          </cell>
          <cell r="J22">
            <v>0.7894125242091673</v>
          </cell>
          <cell r="K22">
            <v>1.4347320852162686</v>
          </cell>
          <cell r="L22">
            <v>0.8854744996772111</v>
          </cell>
          <cell r="M22">
            <v>1.005551969012266</v>
          </cell>
          <cell r="N22">
            <v>1.3936733376371855</v>
          </cell>
          <cell r="O22">
            <v>12.000000000000002</v>
          </cell>
        </row>
        <row r="23">
          <cell r="B23" t="str">
            <v>(moyenne de 1991 à 2003)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MAR1"/>
      <sheetName val="STAMAR2"/>
      <sheetName val="Février"/>
      <sheetName val="Touristes"/>
      <sheetName val="Feuil1"/>
      <sheetName val="STAMAR1 (2)"/>
    </sheetNames>
    <sheetDataSet>
      <sheetData sheetId="2">
        <row r="7">
          <cell r="C7" t="str">
            <v>Janv.</v>
          </cell>
          <cell r="D7" t="str">
            <v>Févr.</v>
          </cell>
          <cell r="E7" t="str">
            <v>Mars</v>
          </cell>
          <cell r="F7" t="str">
            <v>Avril</v>
          </cell>
          <cell r="G7" t="str">
            <v>Mai</v>
          </cell>
          <cell r="H7" t="str">
            <v>Juin</v>
          </cell>
          <cell r="I7" t="str">
            <v>Juillet</v>
          </cell>
          <cell r="J7" t="str">
            <v>Août</v>
          </cell>
          <cell r="K7" t="str">
            <v>Sept.</v>
          </cell>
          <cell r="L7" t="str">
            <v>Oct.</v>
          </cell>
          <cell r="M7" t="str">
            <v>Nov.</v>
          </cell>
          <cell r="N7" t="str">
            <v>Déc.</v>
          </cell>
        </row>
        <row r="10">
          <cell r="C10">
            <v>1546</v>
          </cell>
          <cell r="D10">
            <v>1723</v>
          </cell>
        </row>
        <row r="11">
          <cell r="C11">
            <v>1456</v>
          </cell>
          <cell r="D11">
            <v>1514</v>
          </cell>
        </row>
        <row r="12">
          <cell r="C12">
            <v>1131</v>
          </cell>
          <cell r="D12">
            <v>857</v>
          </cell>
        </row>
        <row r="13">
          <cell r="C13">
            <v>149</v>
          </cell>
          <cell r="D13">
            <v>186</v>
          </cell>
        </row>
        <row r="14">
          <cell r="C14">
            <v>2349</v>
          </cell>
          <cell r="D14">
            <v>1985</v>
          </cell>
        </row>
        <row r="35">
          <cell r="C35">
            <v>1998</v>
          </cell>
          <cell r="D35">
            <v>1999</v>
          </cell>
          <cell r="E35">
            <v>2000</v>
          </cell>
          <cell r="F35">
            <v>2001</v>
          </cell>
          <cell r="G35">
            <v>2002</v>
          </cell>
          <cell r="H35">
            <v>2003</v>
          </cell>
          <cell r="I35">
            <v>2004</v>
          </cell>
          <cell r="J35">
            <v>2005</v>
          </cell>
          <cell r="K35">
            <v>2006</v>
          </cell>
          <cell r="L35">
            <v>2007</v>
          </cell>
          <cell r="M35">
            <v>2008</v>
          </cell>
          <cell r="N35">
            <v>2009</v>
          </cell>
          <cell r="O35">
            <v>2010</v>
          </cell>
        </row>
        <row r="38">
          <cell r="B38" t="str">
            <v> France</v>
          </cell>
          <cell r="C38">
            <v>4132</v>
          </cell>
          <cell r="D38">
            <v>3555</v>
          </cell>
          <cell r="E38">
            <v>4389</v>
          </cell>
          <cell r="F38">
            <v>3117</v>
          </cell>
          <cell r="G38">
            <v>3947</v>
          </cell>
          <cell r="H38">
            <v>4269</v>
          </cell>
          <cell r="I38">
            <v>3906</v>
          </cell>
          <cell r="J38">
            <v>4282</v>
          </cell>
          <cell r="K38">
            <v>4394</v>
          </cell>
          <cell r="L38">
            <v>4255</v>
          </cell>
          <cell r="M38">
            <v>5220</v>
          </cell>
          <cell r="N38">
            <v>4907</v>
          </cell>
          <cell r="O38">
            <v>3269</v>
          </cell>
        </row>
        <row r="39">
          <cell r="B39" t="str">
            <v> Japon</v>
          </cell>
          <cell r="C39">
            <v>6591</v>
          </cell>
          <cell r="D39">
            <v>5740</v>
          </cell>
          <cell r="E39">
            <v>4237</v>
          </cell>
          <cell r="F39">
            <v>5119</v>
          </cell>
          <cell r="G39">
            <v>4800</v>
          </cell>
          <cell r="H39">
            <v>4172</v>
          </cell>
          <cell r="I39">
            <v>4737</v>
          </cell>
          <cell r="J39">
            <v>6478</v>
          </cell>
          <cell r="K39">
            <v>5216</v>
          </cell>
          <cell r="L39">
            <v>4959</v>
          </cell>
          <cell r="M39">
            <v>3914</v>
          </cell>
          <cell r="N39">
            <v>3506</v>
          </cell>
          <cell r="O39">
            <v>2970</v>
          </cell>
        </row>
        <row r="40">
          <cell r="B40" t="str">
            <v> Australie</v>
          </cell>
          <cell r="C40">
            <v>1624</v>
          </cell>
          <cell r="D40">
            <v>1568</v>
          </cell>
          <cell r="E40">
            <v>1517</v>
          </cell>
          <cell r="F40">
            <v>1599</v>
          </cell>
          <cell r="G40">
            <v>1800</v>
          </cell>
          <cell r="H40">
            <v>2125</v>
          </cell>
          <cell r="I40">
            <v>1515</v>
          </cell>
          <cell r="J40">
            <v>1741</v>
          </cell>
          <cell r="K40">
            <v>1687</v>
          </cell>
          <cell r="L40">
            <v>1885</v>
          </cell>
          <cell r="M40">
            <v>2156</v>
          </cell>
          <cell r="N40">
            <v>2150</v>
          </cell>
          <cell r="O40">
            <v>1988</v>
          </cell>
        </row>
        <row r="41">
          <cell r="B41" t="str">
            <v> N-Zélande</v>
          </cell>
          <cell r="C41">
            <v>354</v>
          </cell>
          <cell r="D41">
            <v>369</v>
          </cell>
          <cell r="E41">
            <v>414</v>
          </cell>
          <cell r="F41">
            <v>429</v>
          </cell>
          <cell r="G41">
            <v>322</v>
          </cell>
          <cell r="H41">
            <v>324</v>
          </cell>
          <cell r="I41">
            <v>362</v>
          </cell>
          <cell r="J41">
            <v>399</v>
          </cell>
          <cell r="K41">
            <v>406</v>
          </cell>
          <cell r="L41">
            <v>428</v>
          </cell>
          <cell r="M41">
            <v>697</v>
          </cell>
          <cell r="N41">
            <v>352</v>
          </cell>
          <cell r="O41">
            <v>335</v>
          </cell>
        </row>
        <row r="42">
          <cell r="B42" t="str">
            <v> Autres</v>
          </cell>
          <cell r="C42">
            <v>2389</v>
          </cell>
          <cell r="D42">
            <v>2415</v>
          </cell>
          <cell r="E42">
            <v>2257</v>
          </cell>
          <cell r="F42">
            <v>3192</v>
          </cell>
          <cell r="G42">
            <v>3355</v>
          </cell>
          <cell r="H42">
            <v>3575</v>
          </cell>
          <cell r="I42">
            <v>3440</v>
          </cell>
          <cell r="J42">
            <v>3054</v>
          </cell>
          <cell r="K42">
            <v>3213</v>
          </cell>
          <cell r="L42">
            <v>3560</v>
          </cell>
          <cell r="M42">
            <v>4514</v>
          </cell>
          <cell r="N42">
            <v>4314</v>
          </cell>
          <cell r="O42">
            <v>4334</v>
          </cell>
        </row>
        <row r="163">
          <cell r="C163">
            <v>2706</v>
          </cell>
          <cell r="D163">
            <v>2201</v>
          </cell>
          <cell r="E163">
            <v>2499</v>
          </cell>
          <cell r="F163">
            <v>2522</v>
          </cell>
          <cell r="G163">
            <v>2053</v>
          </cell>
          <cell r="H163">
            <v>2276</v>
          </cell>
          <cell r="I163">
            <v>3253</v>
          </cell>
          <cell r="J163">
            <v>1693</v>
          </cell>
          <cell r="K163">
            <v>1776</v>
          </cell>
          <cell r="L163">
            <v>2352</v>
          </cell>
          <cell r="M163">
            <v>1712</v>
          </cell>
          <cell r="N163">
            <v>2292</v>
          </cell>
        </row>
        <row r="164">
          <cell r="C164">
            <v>1660</v>
          </cell>
          <cell r="D164">
            <v>1846</v>
          </cell>
          <cell r="E164">
            <v>1637</v>
          </cell>
          <cell r="F164">
            <v>1658</v>
          </cell>
          <cell r="G164">
            <v>1202</v>
          </cell>
          <cell r="H164">
            <v>997</v>
          </cell>
          <cell r="I164">
            <v>1101</v>
          </cell>
          <cell r="J164">
            <v>1955</v>
          </cell>
          <cell r="K164">
            <v>2286</v>
          </cell>
          <cell r="L164">
            <v>1279</v>
          </cell>
          <cell r="M164">
            <v>1369</v>
          </cell>
          <cell r="N164">
            <v>1936</v>
          </cell>
        </row>
        <row r="165">
          <cell r="C165">
            <v>1192</v>
          </cell>
          <cell r="D165">
            <v>958</v>
          </cell>
          <cell r="E165">
            <v>1607</v>
          </cell>
          <cell r="F165">
            <v>1643</v>
          </cell>
          <cell r="G165">
            <v>1483</v>
          </cell>
          <cell r="H165">
            <v>1251</v>
          </cell>
          <cell r="I165">
            <v>1864</v>
          </cell>
          <cell r="J165">
            <v>1644</v>
          </cell>
          <cell r="K165">
            <v>1601</v>
          </cell>
          <cell r="L165">
            <v>2166</v>
          </cell>
          <cell r="M165">
            <v>1581</v>
          </cell>
          <cell r="N165">
            <v>1577</v>
          </cell>
        </row>
        <row r="166">
          <cell r="C166">
            <v>209</v>
          </cell>
          <cell r="D166">
            <v>143</v>
          </cell>
          <cell r="E166">
            <v>376</v>
          </cell>
          <cell r="F166">
            <v>525</v>
          </cell>
          <cell r="G166">
            <v>597</v>
          </cell>
          <cell r="H166">
            <v>485</v>
          </cell>
          <cell r="I166">
            <v>734</v>
          </cell>
          <cell r="J166">
            <v>1118</v>
          </cell>
          <cell r="K166">
            <v>727</v>
          </cell>
          <cell r="L166">
            <v>820</v>
          </cell>
          <cell r="M166">
            <v>597</v>
          </cell>
          <cell r="N166">
            <v>320</v>
          </cell>
        </row>
        <row r="167">
          <cell r="C167">
            <v>2308</v>
          </cell>
          <cell r="D167">
            <v>2006</v>
          </cell>
          <cell r="E167">
            <v>1699</v>
          </cell>
          <cell r="F167">
            <v>2126</v>
          </cell>
          <cell r="G167">
            <v>2309</v>
          </cell>
          <cell r="H167">
            <v>2110</v>
          </cell>
          <cell r="I167">
            <v>2919</v>
          </cell>
          <cell r="J167">
            <v>1929</v>
          </cell>
          <cell r="K167">
            <v>1897</v>
          </cell>
          <cell r="L167">
            <v>2513</v>
          </cell>
          <cell r="M167">
            <v>3028</v>
          </cell>
          <cell r="N167">
            <v>3056</v>
          </cell>
        </row>
        <row r="177">
          <cell r="C177">
            <v>2989</v>
          </cell>
          <cell r="D177">
            <v>2231</v>
          </cell>
          <cell r="E177">
            <v>2134</v>
          </cell>
          <cell r="F177">
            <v>2253</v>
          </cell>
          <cell r="G177">
            <v>1680</v>
          </cell>
          <cell r="H177">
            <v>1595</v>
          </cell>
          <cell r="I177">
            <v>2584</v>
          </cell>
          <cell r="J177">
            <v>2305</v>
          </cell>
          <cell r="K177">
            <v>2585</v>
          </cell>
          <cell r="L177">
            <v>3248</v>
          </cell>
          <cell r="M177">
            <v>3984</v>
          </cell>
          <cell r="N177">
            <v>3886</v>
          </cell>
        </row>
        <row r="178">
          <cell r="C178">
            <v>1778</v>
          </cell>
          <cell r="D178">
            <v>2136</v>
          </cell>
          <cell r="E178">
            <v>2389</v>
          </cell>
          <cell r="F178">
            <v>1106</v>
          </cell>
          <cell r="G178">
            <v>1216</v>
          </cell>
          <cell r="H178">
            <v>1130</v>
          </cell>
          <cell r="I178">
            <v>1347</v>
          </cell>
          <cell r="J178">
            <v>2030</v>
          </cell>
          <cell r="K178">
            <v>2011</v>
          </cell>
          <cell r="L178">
            <v>1439</v>
          </cell>
          <cell r="M178">
            <v>1561</v>
          </cell>
          <cell r="N178">
            <v>2082</v>
          </cell>
        </row>
        <row r="179">
          <cell r="C179">
            <v>1175</v>
          </cell>
          <cell r="D179">
            <v>981</v>
          </cell>
          <cell r="E179">
            <v>2205</v>
          </cell>
          <cell r="F179">
            <v>1674</v>
          </cell>
          <cell r="G179">
            <v>1486</v>
          </cell>
          <cell r="H179">
            <v>1337</v>
          </cell>
          <cell r="I179">
            <v>1423</v>
          </cell>
          <cell r="J179">
            <v>1525</v>
          </cell>
          <cell r="K179">
            <v>1642</v>
          </cell>
          <cell r="L179">
            <v>1864</v>
          </cell>
          <cell r="M179">
            <v>1238</v>
          </cell>
          <cell r="N179">
            <v>1635</v>
          </cell>
        </row>
        <row r="180">
          <cell r="C180">
            <v>380</v>
          </cell>
          <cell r="D180">
            <v>317</v>
          </cell>
          <cell r="E180">
            <v>935</v>
          </cell>
          <cell r="F180">
            <v>811</v>
          </cell>
          <cell r="G180">
            <v>1009</v>
          </cell>
          <cell r="H180">
            <v>550</v>
          </cell>
          <cell r="I180">
            <v>566</v>
          </cell>
          <cell r="J180">
            <v>892</v>
          </cell>
          <cell r="K180">
            <v>707</v>
          </cell>
          <cell r="L180">
            <v>1070</v>
          </cell>
          <cell r="M180">
            <v>675</v>
          </cell>
          <cell r="N180">
            <v>512</v>
          </cell>
        </row>
        <row r="181">
          <cell r="C181">
            <v>2219</v>
          </cell>
          <cell r="D181">
            <v>2295</v>
          </cell>
          <cell r="E181">
            <v>1807</v>
          </cell>
          <cell r="F181">
            <v>1800</v>
          </cell>
          <cell r="G181">
            <v>1970</v>
          </cell>
          <cell r="H181">
            <v>1753</v>
          </cell>
          <cell r="I181">
            <v>2314</v>
          </cell>
          <cell r="J181">
            <v>1891</v>
          </cell>
          <cell r="K181">
            <v>1843</v>
          </cell>
          <cell r="L181">
            <v>1971</v>
          </cell>
          <cell r="M181">
            <v>2910</v>
          </cell>
          <cell r="N181">
            <v>2591</v>
          </cell>
        </row>
        <row r="239">
          <cell r="C239">
            <v>1530</v>
          </cell>
          <cell r="D239">
            <v>1586</v>
          </cell>
          <cell r="E239">
            <v>1051</v>
          </cell>
          <cell r="F239">
            <v>1115</v>
          </cell>
          <cell r="G239">
            <v>1249</v>
          </cell>
          <cell r="H239">
            <v>1032</v>
          </cell>
          <cell r="I239">
            <v>1251</v>
          </cell>
          <cell r="J239">
            <v>1032</v>
          </cell>
          <cell r="K239">
            <v>1087</v>
          </cell>
          <cell r="L239">
            <v>1087</v>
          </cell>
          <cell r="M239">
            <v>1422</v>
          </cell>
          <cell r="N239">
            <v>1431</v>
          </cell>
        </row>
        <row r="240">
          <cell r="C240">
            <v>298</v>
          </cell>
          <cell r="D240">
            <v>271</v>
          </cell>
          <cell r="E240">
            <v>290</v>
          </cell>
          <cell r="F240">
            <v>250</v>
          </cell>
          <cell r="G240">
            <v>272</v>
          </cell>
          <cell r="H240">
            <v>269</v>
          </cell>
          <cell r="I240">
            <v>522</v>
          </cell>
          <cell r="J240">
            <v>375</v>
          </cell>
          <cell r="K240">
            <v>298</v>
          </cell>
          <cell r="L240">
            <v>412</v>
          </cell>
          <cell r="M240">
            <v>492</v>
          </cell>
          <cell r="N240">
            <v>413</v>
          </cell>
        </row>
        <row r="241">
          <cell r="C241">
            <v>32</v>
          </cell>
          <cell r="D241">
            <v>39</v>
          </cell>
          <cell r="E241">
            <v>42</v>
          </cell>
          <cell r="F241">
            <v>52</v>
          </cell>
          <cell r="G241">
            <v>62</v>
          </cell>
          <cell r="H241">
            <v>98</v>
          </cell>
          <cell r="I241">
            <v>35</v>
          </cell>
          <cell r="J241">
            <v>82</v>
          </cell>
          <cell r="K241">
            <v>125</v>
          </cell>
          <cell r="L241">
            <v>125</v>
          </cell>
          <cell r="M241">
            <v>263</v>
          </cell>
          <cell r="N241">
            <v>231</v>
          </cell>
        </row>
        <row r="242">
          <cell r="C242">
            <v>39</v>
          </cell>
          <cell r="D242">
            <v>32</v>
          </cell>
          <cell r="E242">
            <v>11</v>
          </cell>
          <cell r="F242">
            <v>44</v>
          </cell>
          <cell r="G242">
            <v>33</v>
          </cell>
          <cell r="H242">
            <v>33</v>
          </cell>
          <cell r="I242">
            <v>56</v>
          </cell>
          <cell r="J242">
            <v>18</v>
          </cell>
          <cell r="K242">
            <v>33</v>
          </cell>
          <cell r="L242">
            <v>40</v>
          </cell>
          <cell r="M242">
            <v>32</v>
          </cell>
          <cell r="N242">
            <v>79</v>
          </cell>
        </row>
        <row r="243">
          <cell r="C243">
            <v>171</v>
          </cell>
          <cell r="D243">
            <v>174</v>
          </cell>
          <cell r="E243">
            <v>193</v>
          </cell>
          <cell r="F243">
            <v>163</v>
          </cell>
          <cell r="G243">
            <v>179</v>
          </cell>
          <cell r="H243">
            <v>176</v>
          </cell>
          <cell r="I243">
            <v>237</v>
          </cell>
          <cell r="J243">
            <v>159</v>
          </cell>
          <cell r="K243">
            <v>133</v>
          </cell>
          <cell r="L243">
            <v>149</v>
          </cell>
          <cell r="M243">
            <v>471</v>
          </cell>
          <cell r="N243">
            <v>185</v>
          </cell>
        </row>
        <row r="261">
          <cell r="C261">
            <v>1341</v>
          </cell>
          <cell r="D261">
            <v>1110</v>
          </cell>
          <cell r="E261">
            <v>594</v>
          </cell>
          <cell r="F261">
            <v>961</v>
          </cell>
          <cell r="G261">
            <v>1152</v>
          </cell>
          <cell r="H261">
            <v>950</v>
          </cell>
          <cell r="I261">
            <v>1654</v>
          </cell>
          <cell r="J261">
            <v>815</v>
          </cell>
          <cell r="K261">
            <v>1074</v>
          </cell>
          <cell r="L261">
            <v>1369</v>
          </cell>
          <cell r="M261">
            <v>1594</v>
          </cell>
          <cell r="N261">
            <v>1692</v>
          </cell>
        </row>
        <row r="262">
          <cell r="C262">
            <v>382</v>
          </cell>
          <cell r="D262">
            <v>253</v>
          </cell>
          <cell r="E262">
            <v>337</v>
          </cell>
          <cell r="F262">
            <v>306</v>
          </cell>
          <cell r="G262">
            <v>281</v>
          </cell>
          <cell r="H262">
            <v>287</v>
          </cell>
          <cell r="I262">
            <v>416</v>
          </cell>
          <cell r="J262">
            <v>405</v>
          </cell>
          <cell r="K262">
            <v>299</v>
          </cell>
          <cell r="L262">
            <v>454</v>
          </cell>
          <cell r="M262">
            <v>493</v>
          </cell>
          <cell r="N262">
            <v>404</v>
          </cell>
        </row>
        <row r="263">
          <cell r="C263">
            <v>100</v>
          </cell>
          <cell r="D263">
            <v>221</v>
          </cell>
          <cell r="E263">
            <v>356</v>
          </cell>
          <cell r="F263">
            <v>294</v>
          </cell>
          <cell r="G263">
            <v>251</v>
          </cell>
          <cell r="H263">
            <v>271</v>
          </cell>
          <cell r="I263">
            <v>103</v>
          </cell>
          <cell r="J263">
            <v>189</v>
          </cell>
          <cell r="K263">
            <v>114</v>
          </cell>
          <cell r="L263">
            <v>106</v>
          </cell>
          <cell r="M263">
            <v>116</v>
          </cell>
          <cell r="N263">
            <v>91</v>
          </cell>
        </row>
        <row r="264">
          <cell r="C264">
            <v>23</v>
          </cell>
          <cell r="D264">
            <v>34</v>
          </cell>
          <cell r="E264">
            <v>15</v>
          </cell>
          <cell r="F264">
            <v>176</v>
          </cell>
          <cell r="G264">
            <v>218</v>
          </cell>
          <cell r="H264">
            <v>113</v>
          </cell>
          <cell r="I264">
            <v>259</v>
          </cell>
          <cell r="J264">
            <v>90</v>
          </cell>
          <cell r="K264">
            <v>93</v>
          </cell>
          <cell r="L264">
            <v>153</v>
          </cell>
          <cell r="M264">
            <v>162</v>
          </cell>
          <cell r="N264">
            <v>317</v>
          </cell>
        </row>
        <row r="265">
          <cell r="C265">
            <v>171</v>
          </cell>
          <cell r="D265">
            <v>151</v>
          </cell>
          <cell r="E265">
            <v>137</v>
          </cell>
          <cell r="F265">
            <v>129</v>
          </cell>
          <cell r="G265">
            <v>181</v>
          </cell>
          <cell r="H265">
            <v>163</v>
          </cell>
          <cell r="I265">
            <v>220</v>
          </cell>
          <cell r="J265">
            <v>187</v>
          </cell>
          <cell r="K265">
            <v>139</v>
          </cell>
          <cell r="L265">
            <v>198</v>
          </cell>
          <cell r="M265">
            <v>173</v>
          </cell>
          <cell r="N265">
            <v>196</v>
          </cell>
        </row>
        <row r="280">
          <cell r="C280">
            <v>1371</v>
          </cell>
          <cell r="D280">
            <v>1189</v>
          </cell>
        </row>
        <row r="281">
          <cell r="C281">
            <v>291</v>
          </cell>
          <cell r="D281">
            <v>227</v>
          </cell>
        </row>
        <row r="282">
          <cell r="C282">
            <v>92</v>
          </cell>
          <cell r="D282">
            <v>85</v>
          </cell>
        </row>
        <row r="283">
          <cell r="C283">
            <v>147</v>
          </cell>
          <cell r="D283">
            <v>111</v>
          </cell>
        </row>
        <row r="284">
          <cell r="C284">
            <v>159</v>
          </cell>
          <cell r="D284">
            <v>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showZeros="0" tabSelected="1" workbookViewId="0" topLeftCell="A1">
      <selection activeCell="E3" sqref="E3:G3"/>
    </sheetView>
  </sheetViews>
  <sheetFormatPr defaultColWidth="11.421875" defaultRowHeight="12.75"/>
  <cols>
    <col min="1" max="1" width="3.7109375" style="2" customWidth="1"/>
    <col min="2" max="6" width="8.7109375" style="2" customWidth="1"/>
    <col min="7" max="7" width="8.28125" style="2" customWidth="1"/>
    <col min="8" max="8" width="9.7109375" style="2" customWidth="1"/>
    <col min="9" max="9" width="9.57421875" style="2" customWidth="1"/>
    <col min="10" max="10" width="8.7109375" style="2" customWidth="1"/>
    <col min="11" max="11" width="9.140625" style="2" customWidth="1"/>
    <col min="12" max="12" width="10.140625" style="2" customWidth="1"/>
    <col min="13" max="15" width="8.7109375" style="2" customWidth="1"/>
    <col min="16" max="16384" width="11.421875" style="2" customWidth="1"/>
  </cols>
  <sheetData>
    <row r="1" spans="1:37" ht="15">
      <c r="A1" s="3"/>
      <c r="B1" s="3"/>
      <c r="C1" s="3"/>
      <c r="D1" s="3"/>
      <c r="E1" s="3"/>
      <c r="F1" s="3"/>
      <c r="G1" s="7" t="s">
        <v>96</v>
      </c>
      <c r="H1" s="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8">
      <c r="A3" s="3"/>
      <c r="B3" s="3"/>
      <c r="C3" s="3"/>
      <c r="D3" s="3"/>
      <c r="E3" s="234" t="s">
        <v>159</v>
      </c>
      <c r="F3" s="235"/>
      <c r="G3" s="23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" customHeight="1">
      <c r="A6" s="3"/>
      <c r="B6" s="3"/>
      <c r="C6" s="3"/>
      <c r="D6" s="3"/>
      <c r="E6" s="8"/>
      <c r="F6" s="9" t="s">
        <v>95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6.5" customHeight="1">
      <c r="A8" s="3"/>
      <c r="B8" s="3"/>
      <c r="C8" s="241" t="s">
        <v>2</v>
      </c>
      <c r="D8" s="242"/>
      <c r="E8" s="236" t="s">
        <v>9</v>
      </c>
      <c r="F8" s="237"/>
      <c r="G8" s="238"/>
      <c r="H8" s="236" t="str">
        <f>"Cumul"</f>
        <v>Cumul</v>
      </c>
      <c r="I8" s="239"/>
      <c r="J8" s="240"/>
      <c r="K8" s="3"/>
      <c r="L8" s="3"/>
      <c r="M8" s="9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6.5" customHeight="1">
      <c r="A9" s="3"/>
      <c r="B9" s="3"/>
      <c r="C9" s="243"/>
      <c r="D9" s="244"/>
      <c r="E9" s="23">
        <v>2019</v>
      </c>
      <c r="F9" s="24">
        <v>2018</v>
      </c>
      <c r="G9" s="27" t="s">
        <v>23</v>
      </c>
      <c r="H9" s="23">
        <v>2019</v>
      </c>
      <c r="I9" s="24">
        <v>2018</v>
      </c>
      <c r="J9" s="27" t="s">
        <v>23</v>
      </c>
      <c r="K9" s="3"/>
      <c r="L9" s="3"/>
      <c r="M9" s="9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4.5" customHeight="1">
      <c r="A10" s="3"/>
      <c r="B10" s="3"/>
      <c r="C10" s="20"/>
      <c r="D10" s="25"/>
      <c r="E10" s="28"/>
      <c r="F10" s="22"/>
      <c r="G10" s="29"/>
      <c r="H10" s="28"/>
      <c r="I10" s="22"/>
      <c r="J10" s="29"/>
      <c r="K10" s="3"/>
      <c r="L10" s="3"/>
      <c r="M10" s="9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6.5" customHeight="1">
      <c r="A11" s="3"/>
      <c r="B11" s="3"/>
      <c r="C11" s="18" t="str">
        <f>" France "</f>
        <v> France </v>
      </c>
      <c r="D11" s="10"/>
      <c r="E11" s="30">
        <v>4362.24</v>
      </c>
      <c r="F11" s="21">
        <v>4467.012000553534</v>
      </c>
      <c r="G11" s="19">
        <f>((E11-F11)/F11)*100</f>
        <v>-2.3454604675463364</v>
      </c>
      <c r="H11" s="30">
        <v>18985.088177569316</v>
      </c>
      <c r="I11" s="21">
        <v>19243.10349819666</v>
      </c>
      <c r="J11" s="19">
        <f>((H11-I11)/I11)*100</f>
        <v>-1.3408196897736488</v>
      </c>
      <c r="K11" s="11"/>
      <c r="L11" s="3"/>
      <c r="M11" s="9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6.5" customHeight="1">
      <c r="A12" s="3"/>
      <c r="B12" s="3"/>
      <c r="C12" s="18" t="s">
        <v>16</v>
      </c>
      <c r="D12" s="10"/>
      <c r="E12" s="30">
        <v>901.87</v>
      </c>
      <c r="F12" s="21">
        <v>1138.9441949391016</v>
      </c>
      <c r="G12" s="19">
        <f>((E12-F12)/F12)*100</f>
        <v>-20.815259956768802</v>
      </c>
      <c r="H12" s="30">
        <v>11645.102876181872</v>
      </c>
      <c r="I12" s="21">
        <v>11894.107339789789</v>
      </c>
      <c r="J12" s="19">
        <f>((H12-I12)/I12)*100</f>
        <v>-2.0935111521561</v>
      </c>
      <c r="K12" s="11"/>
      <c r="L12" s="3"/>
      <c r="M12" s="9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6.5" customHeight="1">
      <c r="A13" s="3"/>
      <c r="B13" s="3"/>
      <c r="C13" s="18" t="s">
        <v>17</v>
      </c>
      <c r="D13" s="10"/>
      <c r="E13" s="30">
        <v>2643.29</v>
      </c>
      <c r="F13" s="21">
        <v>2278.0192410621285</v>
      </c>
      <c r="G13" s="19">
        <f>((E13-F13)/F13)*100</f>
        <v>16.034577423830875</v>
      </c>
      <c r="H13" s="30">
        <v>13383.104470276485</v>
      </c>
      <c r="I13" s="21">
        <v>11768.638560248997</v>
      </c>
      <c r="J13" s="19">
        <f>((H13-I13)/I13)*100</f>
        <v>13.718374489642999</v>
      </c>
      <c r="K13" s="11"/>
      <c r="L13" s="3"/>
      <c r="M13" s="9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6.5" customHeight="1">
      <c r="A14" s="3"/>
      <c r="B14" s="3"/>
      <c r="C14" s="18" t="s">
        <v>18</v>
      </c>
      <c r="D14" s="10"/>
      <c r="E14" s="30">
        <v>1934.62</v>
      </c>
      <c r="F14" s="21">
        <v>1724.6412540058523</v>
      </c>
      <c r="G14" s="19">
        <f>((E14-F14)/F14)*100</f>
        <v>12.175212990320542</v>
      </c>
      <c r="H14" s="30">
        <v>5745.074759817083</v>
      </c>
      <c r="I14" s="21">
        <v>5527.6317400893695</v>
      </c>
      <c r="J14" s="19">
        <f>((H14-I14)/I14)*100</f>
        <v>3.933746493108418</v>
      </c>
      <c r="K14" s="11"/>
      <c r="L14" s="3"/>
      <c r="M14" s="9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6.5" customHeight="1">
      <c r="A15" s="3"/>
      <c r="B15" s="3"/>
      <c r="C15" s="18" t="s">
        <v>108</v>
      </c>
      <c r="D15" s="10"/>
      <c r="E15" s="30">
        <v>2557.39</v>
      </c>
      <c r="F15" s="21">
        <v>2563.390374006063</v>
      </c>
      <c r="G15" s="19">
        <f>((E15-F15)/F15)*100</f>
        <v>-0.23407960281468804</v>
      </c>
      <c r="H15" s="30">
        <v>15580.696316066647</v>
      </c>
      <c r="I15" s="21">
        <v>15264.347875427411</v>
      </c>
      <c r="J15" s="19">
        <f>((H15-I15)/I15)*100</f>
        <v>2.072466136260527</v>
      </c>
      <c r="K15" s="11"/>
      <c r="L15" s="3"/>
      <c r="M15" s="9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3.5" customHeight="1">
      <c r="A16" s="3"/>
      <c r="B16" s="3"/>
      <c r="C16" s="18" t="s">
        <v>107</v>
      </c>
      <c r="D16" s="10"/>
      <c r="E16" s="30"/>
      <c r="F16" s="21"/>
      <c r="G16" s="19"/>
      <c r="H16" s="30"/>
      <c r="I16" s="21"/>
      <c r="J16" s="19"/>
      <c r="K16" s="11"/>
      <c r="L16" s="3"/>
      <c r="M16" s="9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6.5" customHeight="1">
      <c r="A17" s="3"/>
      <c r="B17" s="3"/>
      <c r="C17" s="18" t="s">
        <v>99</v>
      </c>
      <c r="D17" s="10"/>
      <c r="E17" s="30">
        <v>1535.93</v>
      </c>
      <c r="F17" s="21">
        <v>1449.5430441595684</v>
      </c>
      <c r="G17" s="19">
        <f>((E17-F17)/F17)*100</f>
        <v>5.959599212213671</v>
      </c>
      <c r="H17" s="30">
        <v>8726.211510792831</v>
      </c>
      <c r="I17" s="21">
        <v>8864.02897407384</v>
      </c>
      <c r="J17" s="19">
        <f>((H17-I17)/I17)*100</f>
        <v>-1.5547948194225019</v>
      </c>
      <c r="K17" s="11"/>
      <c r="L17" s="3"/>
      <c r="M17" s="9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6.5" customHeight="1">
      <c r="A18" s="3"/>
      <c r="B18" s="3"/>
      <c r="C18" s="18" t="s">
        <v>100</v>
      </c>
      <c r="D18" s="10"/>
      <c r="E18" s="30">
        <v>466.53</v>
      </c>
      <c r="F18" s="21">
        <v>425.78718136978625</v>
      </c>
      <c r="G18" s="19">
        <f>((E18-F18)/F18)*100</f>
        <v>9.56882226917713</v>
      </c>
      <c r="H18" s="30">
        <v>2963.595469243939</v>
      </c>
      <c r="I18" s="21">
        <v>2540.3328306651397</v>
      </c>
      <c r="J18" s="19">
        <f>((H18-I18)/I18)*100</f>
        <v>16.661700131158632</v>
      </c>
      <c r="K18" s="11"/>
      <c r="L18" s="3"/>
      <c r="M18" s="9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6.5" customHeight="1">
      <c r="A19" s="3"/>
      <c r="B19" s="3"/>
      <c r="C19" s="18" t="s">
        <v>101</v>
      </c>
      <c r="D19" s="10"/>
      <c r="E19" s="30">
        <v>138.4</v>
      </c>
      <c r="F19" s="21">
        <v>143.6525690918334</v>
      </c>
      <c r="G19" s="19">
        <f>((E19-F19)/F19)*100</f>
        <v>-3.6564393696819826</v>
      </c>
      <c r="H19" s="30">
        <v>798.7102146728391</v>
      </c>
      <c r="I19" s="21">
        <v>762.9948435222516</v>
      </c>
      <c r="J19" s="19">
        <f>((H19-I19)/I19)*100</f>
        <v>4.680945284729956</v>
      </c>
      <c r="K19" s="11"/>
      <c r="L19" s="3"/>
      <c r="M19" s="9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6.5" customHeight="1">
      <c r="A20" s="3"/>
      <c r="B20" s="3"/>
      <c r="C20" s="245" t="s">
        <v>133</v>
      </c>
      <c r="D20" s="246"/>
      <c r="E20" s="232">
        <f>SUM(E11:E15)</f>
        <v>12399.41</v>
      </c>
      <c r="F20" s="230">
        <f>SUM(F11:F15)</f>
        <v>12172.00706456668</v>
      </c>
      <c r="G20" s="228">
        <f>((E20-F20)/F20)*100</f>
        <v>1.868245181152589</v>
      </c>
      <c r="H20" s="232">
        <f>SUM(H11:H15)</f>
        <v>65339.066599911406</v>
      </c>
      <c r="I20" s="230">
        <f>SUM(I11:I15)</f>
        <v>63697.82901375222</v>
      </c>
      <c r="J20" s="228">
        <f>((H20-I20)/I20)*100</f>
        <v>2.5765989384109886</v>
      </c>
      <c r="K20" s="11"/>
      <c r="L20" s="3"/>
      <c r="M20" s="9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4.5" customHeight="1">
      <c r="A21" s="3"/>
      <c r="B21" s="3"/>
      <c r="C21" s="247"/>
      <c r="D21" s="248"/>
      <c r="E21" s="233"/>
      <c r="F21" s="231"/>
      <c r="G21" s="229"/>
      <c r="H21" s="233"/>
      <c r="I21" s="231"/>
      <c r="J21" s="229"/>
      <c r="K21" s="3"/>
      <c r="L21" s="3"/>
      <c r="M21" s="9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6.5" customHeight="1">
      <c r="A22" s="3"/>
      <c r="B22" s="3"/>
      <c r="C22" s="15" t="s">
        <v>63</v>
      </c>
      <c r="D22" s="3"/>
      <c r="E22" s="3"/>
      <c r="F22" s="3"/>
      <c r="G22" s="3"/>
      <c r="H22" s="3"/>
      <c r="I22" s="15" t="s">
        <v>53</v>
      </c>
      <c r="J22" s="3"/>
      <c r="K22" s="3"/>
      <c r="L22" s="3"/>
      <c r="M22" s="93"/>
      <c r="N22" s="3"/>
      <c r="O22" s="3"/>
      <c r="P22" s="3" t="s">
        <v>98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3"/>
      <c r="C23" s="15"/>
      <c r="D23" s="3"/>
      <c r="E23" s="3"/>
      <c r="F23" s="3"/>
      <c r="G23" s="3"/>
      <c r="H23" s="3"/>
      <c r="I23" s="15"/>
      <c r="J23" s="3"/>
      <c r="K23" s="3"/>
      <c r="L23" s="3"/>
      <c r="M23" s="9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3"/>
      <c r="N36" s="3"/>
      <c r="O36" s="3"/>
      <c r="P36" s="1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6.5" customHeight="1">
      <c r="A37" s="3"/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9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6.5" customHeight="1">
      <c r="A38" s="3"/>
      <c r="B38" s="17"/>
      <c r="C38" s="3"/>
      <c r="D38" s="3"/>
      <c r="E38" s="3"/>
      <c r="F38" s="9"/>
      <c r="G38" s="3"/>
      <c r="H38" s="3"/>
      <c r="I38" s="3"/>
      <c r="J38" s="3"/>
      <c r="K38" s="3"/>
      <c r="L38" s="3"/>
      <c r="M38" s="9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6.5" customHeight="1">
      <c r="A39" s="3"/>
      <c r="B39" s="17"/>
      <c r="C39" s="3"/>
      <c r="D39" s="3"/>
      <c r="E39" s="3"/>
      <c r="F39" s="9"/>
      <c r="G39" s="3"/>
      <c r="H39" s="3"/>
      <c r="I39" s="3"/>
      <c r="J39" s="3"/>
      <c r="K39" s="3"/>
      <c r="L39" s="3"/>
      <c r="M39" s="9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6.5" customHeight="1">
      <c r="A53" s="3"/>
      <c r="B53" s="3"/>
      <c r="C53" s="3"/>
      <c r="D53" s="3"/>
      <c r="E53" s="3"/>
      <c r="F53" s="9" t="s">
        <v>97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9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6.5" customHeight="1">
      <c r="A66" s="3"/>
      <c r="B66" s="3">
        <f>B76+B83+B87+B94+B103+B105</f>
        <v>0</v>
      </c>
      <c r="C66" s="3"/>
      <c r="D66" s="3"/>
      <c r="E66" s="3"/>
      <c r="F66" s="3">
        <f>F76+F83+F87+F94+F103+F105</f>
        <v>0</v>
      </c>
      <c r="G66" s="3"/>
      <c r="H66" s="3">
        <f>B66-D66</f>
        <v>0</v>
      </c>
      <c r="I66" s="3"/>
      <c r="J66" s="3">
        <f>B66-F66</f>
        <v>0</v>
      </c>
      <c r="K66" s="3"/>
      <c r="L66" s="3"/>
      <c r="M66" s="9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6.5" customHeight="1">
      <c r="A76" s="3"/>
      <c r="B76" s="3">
        <f>SUM(B70:B75)</f>
        <v>0</v>
      </c>
      <c r="C76" s="3" t="e">
        <f>(B76/$B$66)*100</f>
        <v>#DIV/0!</v>
      </c>
      <c r="D76" s="3">
        <f>SUM(D70:D75)</f>
        <v>0</v>
      </c>
      <c r="E76" s="3"/>
      <c r="F76" s="3">
        <f>SUM(F70:F75)</f>
        <v>0</v>
      </c>
      <c r="G76" s="3"/>
      <c r="H76" s="3"/>
      <c r="I76" s="3"/>
      <c r="J76" s="3"/>
      <c r="K76" s="3"/>
      <c r="L76" s="3"/>
      <c r="M76" s="9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6.5" customHeight="1">
      <c r="A83" s="3"/>
      <c r="B83" s="3">
        <f>SUM(B78:B82)</f>
        <v>0</v>
      </c>
      <c r="C83" s="3"/>
      <c r="D83" s="3">
        <f>SUM(D78:D82)</f>
        <v>0</v>
      </c>
      <c r="E83" s="3"/>
      <c r="F83" s="3">
        <f>SUM(F78:F82)</f>
        <v>0</v>
      </c>
      <c r="G83" s="3"/>
      <c r="H83" s="3"/>
      <c r="I83" s="3"/>
      <c r="J83" s="3"/>
      <c r="K83" s="3"/>
      <c r="L83" s="3"/>
      <c r="M83" s="9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6.5" customHeight="1">
      <c r="A87" s="3"/>
      <c r="B87" s="3">
        <f>SUM(B85:B86)</f>
        <v>0</v>
      </c>
      <c r="C87" s="3"/>
      <c r="D87" s="3">
        <f>SUM(D85:D86)</f>
        <v>0</v>
      </c>
      <c r="E87" s="3"/>
      <c r="F87" s="3">
        <f>SUM(F85:F86)</f>
        <v>0</v>
      </c>
      <c r="G87" s="3"/>
      <c r="H87" s="3"/>
      <c r="I87" s="3"/>
      <c r="J87" s="3"/>
      <c r="K87" s="3"/>
      <c r="L87" s="3"/>
      <c r="M87" s="9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6.5" customHeight="1">
      <c r="A94" s="3"/>
      <c r="B94" s="3">
        <f>SUM(B89:B93)</f>
        <v>0</v>
      </c>
      <c r="C94" s="3"/>
      <c r="D94" s="3">
        <f>SUM(D89:D93)</f>
        <v>0</v>
      </c>
      <c r="E94" s="3"/>
      <c r="F94" s="3">
        <f>SUM(F89:F93)</f>
        <v>0</v>
      </c>
      <c r="G94" s="3"/>
      <c r="H94" s="3"/>
      <c r="I94" s="3"/>
      <c r="J94" s="3"/>
      <c r="K94" s="3"/>
      <c r="L94" s="3"/>
      <c r="M94" s="9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6.5" customHeight="1">
      <c r="A103" s="3"/>
      <c r="B103" s="3">
        <f>SUM(B96:B102)</f>
        <v>0</v>
      </c>
      <c r="C103" s="3"/>
      <c r="D103" s="3">
        <f>SUM(D96:D102)</f>
        <v>0</v>
      </c>
      <c r="E103" s="3"/>
      <c r="F103" s="3">
        <f>SUM(F96:F102)</f>
        <v>0</v>
      </c>
      <c r="G103" s="3"/>
      <c r="H103" s="3"/>
      <c r="I103" s="3"/>
      <c r="J103" s="3"/>
      <c r="K103" s="3"/>
      <c r="L103" s="3"/>
      <c r="M103" s="9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</sheetData>
  <sheetProtection/>
  <mergeCells count="11">
    <mergeCell ref="C8:D9"/>
    <mergeCell ref="C20:D21"/>
    <mergeCell ref="J20:J21"/>
    <mergeCell ref="I20:I21"/>
    <mergeCell ref="H20:H21"/>
    <mergeCell ref="G20:G21"/>
    <mergeCell ref="F20:F21"/>
    <mergeCell ref="E20:E21"/>
    <mergeCell ref="E3:G3"/>
    <mergeCell ref="E8:G8"/>
    <mergeCell ref="H8:J8"/>
  </mergeCells>
  <printOptions horizontalCentered="1"/>
  <pageMargins left="0.21" right="0.31496062992125984" top="0.2362204724409449" bottom="0.2362204724409449" header="0.07874015748031496" footer="0.07874015748031496"/>
  <pageSetup firstPageNumber="1" useFirstPageNumber="1" horizontalDpi="1200" verticalDpi="1200" orientation="portrait" paperSize="9" r:id="rId2"/>
  <rowBreaks count="1" manualBreakCount="1">
    <brk id="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4"/>
  <sheetViews>
    <sheetView showGridLines="0" showZeros="0" zoomScale="115" zoomScaleNormal="115" zoomScalePageLayoutView="0" workbookViewId="0" topLeftCell="A1">
      <selection activeCell="C3" sqref="C3:E3"/>
    </sheetView>
  </sheetViews>
  <sheetFormatPr defaultColWidth="11.421875" defaultRowHeight="12.75"/>
  <cols>
    <col min="1" max="1" width="10.28125" style="2" customWidth="1"/>
    <col min="2" max="4" width="9.28125" style="2" customWidth="1"/>
    <col min="5" max="5" width="6.7109375" style="2" customWidth="1"/>
    <col min="6" max="6" width="6.140625" style="2" customWidth="1"/>
    <col min="7" max="7" width="1.1484375" style="2" customWidth="1"/>
    <col min="8" max="8" width="10.28125" style="2" customWidth="1"/>
    <col min="9" max="9" width="8.421875" style="2" customWidth="1"/>
    <col min="10" max="11" width="8.7109375" style="2" customWidth="1"/>
    <col min="12" max="12" width="10.421875" style="2" bestFit="1" customWidth="1"/>
    <col min="13" max="13" width="6.28125" style="2" customWidth="1"/>
    <col min="14" max="16384" width="11.421875" style="2" customWidth="1"/>
  </cols>
  <sheetData>
    <row r="1" spans="1:30" ht="21.75" customHeight="1">
      <c r="A1" s="3"/>
      <c r="B1" s="3"/>
      <c r="C1" s="3"/>
      <c r="D1" s="3"/>
      <c r="E1" s="3"/>
      <c r="F1" s="31" t="s">
        <v>127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>
      <c r="A3" s="3"/>
      <c r="B3" s="3"/>
      <c r="C3" s="249" t="s">
        <v>159</v>
      </c>
      <c r="D3" s="250"/>
      <c r="E3" s="2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 customHeight="1">
      <c r="A5" s="36"/>
      <c r="B5" s="37"/>
      <c r="C5" s="38" t="s">
        <v>120</v>
      </c>
      <c r="D5" s="37"/>
      <c r="E5" s="36"/>
      <c r="F5" s="36"/>
      <c r="G5" s="3"/>
      <c r="H5" s="36"/>
      <c r="I5" s="37"/>
      <c r="J5" s="38" t="s">
        <v>123</v>
      </c>
      <c r="K5" s="37"/>
      <c r="L5" s="36"/>
      <c r="M5" s="3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customHeight="1">
      <c r="A7" s="67" t="s">
        <v>132</v>
      </c>
      <c r="B7" s="43">
        <v>2019</v>
      </c>
      <c r="C7" s="68">
        <v>2018</v>
      </c>
      <c r="D7" s="79">
        <v>2017</v>
      </c>
      <c r="E7" s="78" t="s">
        <v>156</v>
      </c>
      <c r="F7" s="73" t="s">
        <v>148</v>
      </c>
      <c r="G7" s="3"/>
      <c r="H7" s="67" t="s">
        <v>132</v>
      </c>
      <c r="I7" s="80">
        <v>2019</v>
      </c>
      <c r="J7" s="44">
        <v>2018</v>
      </c>
      <c r="K7" s="43">
        <v>2017</v>
      </c>
      <c r="L7" s="88" t="s">
        <v>156</v>
      </c>
      <c r="M7" s="83" t="s">
        <v>148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4.5" customHeight="1">
      <c r="A8" s="66"/>
      <c r="B8" s="61"/>
      <c r="C8" s="69"/>
      <c r="D8" s="62"/>
      <c r="E8" s="63"/>
      <c r="F8" s="74"/>
      <c r="G8" s="64"/>
      <c r="H8" s="45"/>
      <c r="I8" s="49"/>
      <c r="J8" s="50"/>
      <c r="K8" s="81"/>
      <c r="L8" s="89"/>
      <c r="M8" s="84"/>
      <c r="N8" s="3" t="s">
        <v>98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>
      <c r="A9" s="46" t="s">
        <v>113</v>
      </c>
      <c r="B9" s="65">
        <v>8964.669074542468</v>
      </c>
      <c r="C9" s="70">
        <v>9190</v>
      </c>
      <c r="D9" s="51">
        <v>8904</v>
      </c>
      <c r="E9" s="56">
        <f>IF(B9&gt;0,((B9-C9)/C9)*100,0)</f>
        <v>-2.4519143140101463</v>
      </c>
      <c r="F9" s="75">
        <f>IF(B9&gt;0,((B9-D9)/D9)*100,0)</f>
        <v>0.6813687617078568</v>
      </c>
      <c r="G9" s="64"/>
      <c r="H9" s="46" t="s">
        <v>113</v>
      </c>
      <c r="I9" s="65">
        <v>3212.15551294905</v>
      </c>
      <c r="J9" s="14">
        <v>3227</v>
      </c>
      <c r="K9" s="13">
        <v>3157</v>
      </c>
      <c r="L9" s="90">
        <f>IF(I9&gt;0,((I9-J9)/J9)*100,0)</f>
        <v>-0.4600088952881993</v>
      </c>
      <c r="M9" s="85">
        <f>IF(I9&gt;0,((I9-K9)/K9)*100,0)</f>
        <v>1.7470862511577385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46" t="s">
        <v>114</v>
      </c>
      <c r="B10" s="65">
        <v>7831.346521754182</v>
      </c>
      <c r="C10" s="70">
        <v>7696.057113781016</v>
      </c>
      <c r="D10" s="51">
        <v>7873</v>
      </c>
      <c r="E10" s="56">
        <f aca="true" t="shared" si="0" ref="E10:E20">IF(B10&gt;0,((B10-C10)/C10)*100,0)</f>
        <v>1.75790545695027</v>
      </c>
      <c r="F10" s="75">
        <f aca="true" t="shared" si="1" ref="F10:F20">IF(B10&gt;0,((B10-D10)/D10)*100,0)</f>
        <v>-0.5290674234195148</v>
      </c>
      <c r="G10" s="64"/>
      <c r="H10" s="46" t="s">
        <v>114</v>
      </c>
      <c r="I10" s="65">
        <v>2294.8301121710933</v>
      </c>
      <c r="J10" s="14">
        <v>2269.0204706087825</v>
      </c>
      <c r="K10" s="13">
        <v>2439</v>
      </c>
      <c r="L10" s="90">
        <f aca="true" t="shared" si="2" ref="L10:L20">IF(I10&gt;0,((I10-J10)/J10)*100,0)</f>
        <v>1.1374794496845622</v>
      </c>
      <c r="M10" s="85">
        <f aca="true" t="shared" si="3" ref="M10:M20">IF(I10&gt;0,((I10-K10)/K10)*100,0)</f>
        <v>-5.911024511230285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>
      <c r="A11" s="46" t="s">
        <v>115</v>
      </c>
      <c r="B11" s="65">
        <v>9526.521001410241</v>
      </c>
      <c r="C11" s="70">
        <v>10438.984282635512</v>
      </c>
      <c r="D11" s="51">
        <v>9173</v>
      </c>
      <c r="E11" s="56">
        <f t="shared" si="0"/>
        <v>-8.740920155834386</v>
      </c>
      <c r="F11" s="75">
        <f t="shared" si="1"/>
        <v>3.8539300273655437</v>
      </c>
      <c r="G11" s="64"/>
      <c r="H11" s="46" t="s">
        <v>115</v>
      </c>
      <c r="I11" s="65">
        <v>2446.1880154868963</v>
      </c>
      <c r="J11" s="14">
        <v>2337.9349236241014</v>
      </c>
      <c r="K11" s="13">
        <v>2331</v>
      </c>
      <c r="L11" s="90">
        <f t="shared" si="2"/>
        <v>4.630286787238227</v>
      </c>
      <c r="M11" s="85">
        <f t="shared" si="3"/>
        <v>4.941570805958659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>
      <c r="A12" s="46" t="s">
        <v>116</v>
      </c>
      <c r="B12" s="65">
        <v>11030.50842252042</v>
      </c>
      <c r="C12" s="70">
        <v>8851.402433446743</v>
      </c>
      <c r="D12" s="51">
        <v>9053</v>
      </c>
      <c r="E12" s="56">
        <f t="shared" si="0"/>
        <v>24.618765279945933</v>
      </c>
      <c r="F12" s="75">
        <f t="shared" si="1"/>
        <v>21.843680796646627</v>
      </c>
      <c r="G12" s="64"/>
      <c r="H12" s="46" t="s">
        <v>116</v>
      </c>
      <c r="I12" s="65">
        <v>2316.855789531462</v>
      </c>
      <c r="J12" s="14">
        <v>2749.8404134432667</v>
      </c>
      <c r="K12" s="13">
        <v>2510</v>
      </c>
      <c r="L12" s="90">
        <f t="shared" si="2"/>
        <v>-15.74580916750854</v>
      </c>
      <c r="M12" s="85">
        <f t="shared" si="3"/>
        <v>-7.694988464881989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>
      <c r="A13" s="46" t="s">
        <v>117</v>
      </c>
      <c r="B13" s="65">
        <v>7285.000752925858</v>
      </c>
      <c r="C13" s="70">
        <v>7100.346317384508</v>
      </c>
      <c r="D13" s="51">
        <v>7140</v>
      </c>
      <c r="E13" s="56">
        <f t="shared" si="0"/>
        <v>2.6006398461049898</v>
      </c>
      <c r="F13" s="75">
        <f t="shared" si="1"/>
        <v>2.0308228701100597</v>
      </c>
      <c r="G13" s="64"/>
      <c r="H13" s="46" t="s">
        <v>117</v>
      </c>
      <c r="I13" s="65">
        <v>2266.763714280469</v>
      </c>
      <c r="J13" s="14">
        <v>2052.2379217213793</v>
      </c>
      <c r="K13" s="13">
        <v>2009</v>
      </c>
      <c r="L13" s="90">
        <f t="shared" si="2"/>
        <v>10.453261305061025</v>
      </c>
      <c r="M13" s="85">
        <f t="shared" si="3"/>
        <v>12.830448694896404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>
      <c r="A14" s="46" t="s">
        <v>118</v>
      </c>
      <c r="B14" s="65">
        <v>8301.618407646392</v>
      </c>
      <c r="C14" s="70">
        <v>8249.03180193777</v>
      </c>
      <c r="D14" s="51">
        <v>8191</v>
      </c>
      <c r="E14" s="56">
        <f t="shared" si="0"/>
        <v>0.6374882164506778</v>
      </c>
      <c r="F14" s="75">
        <f t="shared" si="1"/>
        <v>1.350487213360913</v>
      </c>
      <c r="G14" s="64"/>
      <c r="H14" s="46" t="s">
        <v>118</v>
      </c>
      <c r="I14" s="65">
        <v>2086.059225938974</v>
      </c>
      <c r="J14" s="14">
        <v>2140.057768245598</v>
      </c>
      <c r="K14" s="13">
        <v>2231</v>
      </c>
      <c r="L14" s="90">
        <f t="shared" si="2"/>
        <v>-2.523228256164844</v>
      </c>
      <c r="M14" s="85">
        <f t="shared" si="3"/>
        <v>-6.496672974496902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>
      <c r="A15" s="46" t="s">
        <v>109</v>
      </c>
      <c r="B15" s="65">
        <v>12399.402419111844</v>
      </c>
      <c r="C15" s="70">
        <v>12172.00706456668</v>
      </c>
      <c r="D15" s="51">
        <v>12095</v>
      </c>
      <c r="E15" s="56">
        <f t="shared" si="0"/>
        <v>1.8681828998203864</v>
      </c>
      <c r="F15" s="75">
        <f t="shared" si="1"/>
        <v>2.516762456484863</v>
      </c>
      <c r="G15" s="64"/>
      <c r="H15" s="46" t="s">
        <v>109</v>
      </c>
      <c r="I15" s="65">
        <v>4362.235807211371</v>
      </c>
      <c r="J15" s="14">
        <v>4467.012000553534</v>
      </c>
      <c r="K15" s="13">
        <v>4226</v>
      </c>
      <c r="L15" s="90">
        <f t="shared" si="2"/>
        <v>-2.345554328691731</v>
      </c>
      <c r="M15" s="85">
        <f t="shared" si="3"/>
        <v>3.223753128522743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46" t="s">
        <v>119</v>
      </c>
      <c r="B16" s="65">
        <v>0</v>
      </c>
      <c r="C16" s="70">
        <v>9791.050249190677</v>
      </c>
      <c r="D16" s="51">
        <v>9568</v>
      </c>
      <c r="E16" s="56">
        <f t="shared" si="0"/>
        <v>0</v>
      </c>
      <c r="F16" s="75">
        <f t="shared" si="1"/>
        <v>0</v>
      </c>
      <c r="G16" s="64"/>
      <c r="H16" s="46" t="s">
        <v>119</v>
      </c>
      <c r="I16" s="65"/>
      <c r="J16" s="14">
        <v>3339.901116919806</v>
      </c>
      <c r="K16" s="13">
        <v>2961</v>
      </c>
      <c r="L16" s="90">
        <f t="shared" si="2"/>
        <v>0</v>
      </c>
      <c r="M16" s="85">
        <f t="shared" si="3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46" t="s">
        <v>122</v>
      </c>
      <c r="B17" s="65">
        <v>0</v>
      </c>
      <c r="C17" s="70">
        <v>11466.242278403573</v>
      </c>
      <c r="D17" s="51">
        <v>11683.971990217844</v>
      </c>
      <c r="E17" s="56">
        <f t="shared" si="0"/>
        <v>0</v>
      </c>
      <c r="F17" s="75">
        <f t="shared" si="1"/>
        <v>0</v>
      </c>
      <c r="G17" s="64"/>
      <c r="H17" s="46" t="s">
        <v>122</v>
      </c>
      <c r="I17" s="65"/>
      <c r="J17" s="14">
        <v>2582.0927121774007</v>
      </c>
      <c r="K17" s="13">
        <v>2532.0199989304456</v>
      </c>
      <c r="L17" s="90">
        <f t="shared" si="2"/>
        <v>0</v>
      </c>
      <c r="M17" s="85">
        <f t="shared" si="3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46" t="s">
        <v>110</v>
      </c>
      <c r="B18" s="65">
        <v>0</v>
      </c>
      <c r="C18" s="70">
        <v>11296.238216200349</v>
      </c>
      <c r="D18" s="51">
        <v>11774.918896682324</v>
      </c>
      <c r="E18" s="56">
        <f t="shared" si="0"/>
        <v>0</v>
      </c>
      <c r="F18" s="75">
        <f t="shared" si="1"/>
        <v>0</v>
      </c>
      <c r="G18" s="64"/>
      <c r="H18" s="46" t="s">
        <v>110</v>
      </c>
      <c r="I18" s="65"/>
      <c r="J18" s="14">
        <v>4123.618384527383</v>
      </c>
      <c r="K18" s="13">
        <v>4361.022111120862</v>
      </c>
      <c r="L18" s="90">
        <f t="shared" si="2"/>
        <v>0</v>
      </c>
      <c r="M18" s="85">
        <f t="shared" si="3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>
      <c r="A19" s="46" t="s">
        <v>111</v>
      </c>
      <c r="B19" s="65">
        <v>0</v>
      </c>
      <c r="C19" s="70">
        <v>10300.26800863355</v>
      </c>
      <c r="D19" s="51">
        <v>11341.867915213397</v>
      </c>
      <c r="E19" s="56">
        <f t="shared" si="0"/>
        <v>0</v>
      </c>
      <c r="F19" s="75">
        <f t="shared" si="1"/>
        <v>0</v>
      </c>
      <c r="G19" s="64"/>
      <c r="H19" s="46" t="s">
        <v>111</v>
      </c>
      <c r="I19" s="65"/>
      <c r="J19" s="14">
        <v>3251.0394917452286</v>
      </c>
      <c r="K19" s="13">
        <v>4087.968542928587</v>
      </c>
      <c r="L19" s="90">
        <f t="shared" si="2"/>
        <v>0</v>
      </c>
      <c r="M19" s="85">
        <f t="shared" si="3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>
      <c r="A20" s="46" t="s">
        <v>112</v>
      </c>
      <c r="B20" s="65">
        <v>0</v>
      </c>
      <c r="C20" s="70">
        <v>13791.211354471394</v>
      </c>
      <c r="D20" s="51">
        <v>13899</v>
      </c>
      <c r="E20" s="56">
        <f t="shared" si="0"/>
        <v>0</v>
      </c>
      <c r="F20" s="75">
        <f t="shared" si="1"/>
        <v>0</v>
      </c>
      <c r="G20" s="64"/>
      <c r="H20" s="46" t="s">
        <v>112</v>
      </c>
      <c r="I20" s="65"/>
      <c r="J20" s="14">
        <v>4785.861011363948</v>
      </c>
      <c r="K20" s="13">
        <v>4981</v>
      </c>
      <c r="L20" s="90">
        <f t="shared" si="2"/>
        <v>0</v>
      </c>
      <c r="M20" s="85">
        <f t="shared" si="3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6.5" customHeight="1">
      <c r="A21" s="46" t="s">
        <v>163</v>
      </c>
      <c r="B21" s="65">
        <f>SUM(B9:B20)</f>
        <v>65339.0665999114</v>
      </c>
      <c r="C21" s="70">
        <v>63697.829013752234</v>
      </c>
      <c r="D21" s="51">
        <v>62429</v>
      </c>
      <c r="E21" s="56">
        <f>IF(B21&gt;0,((B21-C21)/C21)*100,0)</f>
        <v>2.5765989384109536</v>
      </c>
      <c r="F21" s="75">
        <f>IF(B21&gt;0,((B21-D21)/D21)*100,0)</f>
        <v>4.66140191243076</v>
      </c>
      <c r="G21" s="64"/>
      <c r="H21" s="46" t="s">
        <v>163</v>
      </c>
      <c r="I21" s="65">
        <f>SUM(I9:I20)</f>
        <v>18985.088177569316</v>
      </c>
      <c r="J21" s="14">
        <v>19243.10349819666</v>
      </c>
      <c r="K21" s="13">
        <v>18903</v>
      </c>
      <c r="L21" s="90">
        <f>IF(I21&gt;0,((I21-J21)/J21)*100,0)</f>
        <v>-1.3408196897736488</v>
      </c>
      <c r="M21" s="85">
        <f>IF(I21&gt;0,((I21-K21)/K21)*100,0)</f>
        <v>0.43426005168129944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6.5" customHeight="1">
      <c r="A22" s="47" t="s">
        <v>133</v>
      </c>
      <c r="B22" s="60">
        <f>SUM(B9:B20)</f>
        <v>65339.0665999114</v>
      </c>
      <c r="C22" s="71">
        <f>SUM(C9:C20)</f>
        <v>120342.83912065177</v>
      </c>
      <c r="D22" s="52">
        <f>SUM(D9:D20)</f>
        <v>120696.75880211357</v>
      </c>
      <c r="E22" s="57"/>
      <c r="F22" s="76"/>
      <c r="G22" s="3"/>
      <c r="H22" s="47" t="s">
        <v>133</v>
      </c>
      <c r="I22" s="60">
        <f>IF(COUNTA(I9:I20)=12,SUM(I9:I20),"")</f>
      </c>
      <c r="J22" s="40">
        <f>SUM(J9:J20)</f>
        <v>37325.61621493043</v>
      </c>
      <c r="K22" s="41">
        <f>SUM(K9:K20)</f>
        <v>37826.010652979894</v>
      </c>
      <c r="L22" s="91">
        <f>IF(I22="","",((I22-J22)/J22)*100)</f>
      </c>
      <c r="M22" s="86">
        <f>IF(I22="","",((I22-K22)/K22)*100)</f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4.5" customHeight="1">
      <c r="A23" s="48"/>
      <c r="B23" s="53"/>
      <c r="C23" s="72"/>
      <c r="D23" s="55"/>
      <c r="E23" s="58"/>
      <c r="F23" s="77"/>
      <c r="G23" s="3"/>
      <c r="H23" s="48"/>
      <c r="I23" s="53"/>
      <c r="J23" s="54"/>
      <c r="K23" s="82"/>
      <c r="L23" s="92"/>
      <c r="M23" s="8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6.5" customHeight="1">
      <c r="A24" s="15"/>
      <c r="B24" s="3"/>
      <c r="C24" s="3"/>
      <c r="D24" s="3"/>
      <c r="E24" s="3"/>
      <c r="F24" s="15"/>
      <c r="G24" s="3"/>
      <c r="H24" s="15"/>
      <c r="I24" s="3"/>
      <c r="J24" s="3"/>
      <c r="K24" s="3"/>
      <c r="L24" s="3"/>
      <c r="M24" s="1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 customHeight="1">
      <c r="A25" s="36"/>
      <c r="B25" s="37"/>
      <c r="C25" s="38" t="s">
        <v>121</v>
      </c>
      <c r="D25" s="37"/>
      <c r="E25" s="36"/>
      <c r="F25" s="36"/>
      <c r="G25" s="3"/>
      <c r="H25" s="36"/>
      <c r="I25" s="37"/>
      <c r="J25" s="38" t="s">
        <v>124</v>
      </c>
      <c r="K25" s="37"/>
      <c r="L25" s="36"/>
      <c r="M25" s="3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7" customHeight="1">
      <c r="A27" s="67" t="s">
        <v>132</v>
      </c>
      <c r="B27" s="43">
        <v>2019</v>
      </c>
      <c r="C27" s="68">
        <v>2018</v>
      </c>
      <c r="D27" s="79">
        <v>2017</v>
      </c>
      <c r="E27" s="78" t="s">
        <v>156</v>
      </c>
      <c r="F27" s="73" t="s">
        <v>148</v>
      </c>
      <c r="G27" s="3"/>
      <c r="H27" s="67" t="s">
        <v>132</v>
      </c>
      <c r="I27" s="43">
        <v>2019</v>
      </c>
      <c r="J27" s="68">
        <v>2018</v>
      </c>
      <c r="K27" s="79">
        <v>2017</v>
      </c>
      <c r="L27" s="78" t="s">
        <v>156</v>
      </c>
      <c r="M27" s="73" t="s">
        <v>148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4.5" customHeight="1">
      <c r="A28" s="66"/>
      <c r="B28" s="61"/>
      <c r="C28" s="69"/>
      <c r="D28" s="62"/>
      <c r="E28" s="63"/>
      <c r="F28" s="74"/>
      <c r="G28" s="3"/>
      <c r="H28" s="66"/>
      <c r="I28" s="61"/>
      <c r="J28" s="69"/>
      <c r="K28" s="62"/>
      <c r="L28" s="63"/>
      <c r="M28" s="74"/>
      <c r="N28" s="3" t="s">
        <v>98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46" t="s">
        <v>113</v>
      </c>
      <c r="B29" s="65">
        <v>1568.9711934344289</v>
      </c>
      <c r="C29" s="70">
        <v>1737</v>
      </c>
      <c r="D29" s="51">
        <v>1703</v>
      </c>
      <c r="E29" s="56">
        <f aca="true" t="shared" si="4" ref="E29:E40">IF(B29&gt;0,((B29-C29)/C29)*100,0)</f>
        <v>-9.673506422888378</v>
      </c>
      <c r="F29" s="75">
        <f aca="true" t="shared" si="5" ref="F29:F40">IF(B29&gt;0,((B29-D29)/D29)*100,0)</f>
        <v>-7.87015892927605</v>
      </c>
      <c r="G29" s="3"/>
      <c r="H29" s="46" t="s">
        <v>113</v>
      </c>
      <c r="I29" s="65">
        <v>1828.0447177795706</v>
      </c>
      <c r="J29" s="70">
        <v>1587</v>
      </c>
      <c r="K29" s="51">
        <v>1641</v>
      </c>
      <c r="L29" s="56">
        <f aca="true" t="shared" si="6" ref="L29:L40">IF(I29&gt;0,((I29-J29)/J29)*100,0)</f>
        <v>15.188703073696953</v>
      </c>
      <c r="M29" s="75">
        <f aca="true" t="shared" si="7" ref="M29:M40">IF(I29&gt;0,((I29-K29)/K29)*100,0)</f>
        <v>11.39821558681113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46" t="s">
        <v>114</v>
      </c>
      <c r="B30" s="65">
        <v>2091.3274445880015</v>
      </c>
      <c r="C30" s="70">
        <v>2455.4519121985213</v>
      </c>
      <c r="D30" s="51">
        <v>2301</v>
      </c>
      <c r="E30" s="56">
        <f t="shared" si="4"/>
        <v>-14.829224135955329</v>
      </c>
      <c r="F30" s="75">
        <f t="shared" si="5"/>
        <v>-9.112236219556648</v>
      </c>
      <c r="G30" s="3"/>
      <c r="H30" s="46" t="s">
        <v>114</v>
      </c>
      <c r="I30" s="65">
        <v>869.5512704714124</v>
      </c>
      <c r="J30" s="70">
        <v>801.3638106318062</v>
      </c>
      <c r="K30" s="51">
        <v>932</v>
      </c>
      <c r="L30" s="56">
        <f t="shared" si="6"/>
        <v>8.5089267739513</v>
      </c>
      <c r="M30" s="75">
        <f t="shared" si="7"/>
        <v>-6.7005074601488825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46" t="s">
        <v>115</v>
      </c>
      <c r="B31" s="65">
        <v>3105.0691311935784</v>
      </c>
      <c r="C31" s="70">
        <v>3578.673587661982</v>
      </c>
      <c r="D31" s="51">
        <v>3337</v>
      </c>
      <c r="E31" s="56">
        <f t="shared" si="4"/>
        <v>-13.234078070188529</v>
      </c>
      <c r="F31" s="75">
        <f t="shared" si="5"/>
        <v>-6.95028075536175</v>
      </c>
      <c r="G31" s="3"/>
      <c r="H31" s="46" t="s">
        <v>115</v>
      </c>
      <c r="I31" s="65">
        <v>1341.525217210692</v>
      </c>
      <c r="J31" s="70">
        <v>1777.5681903447985</v>
      </c>
      <c r="K31" s="51">
        <v>1210</v>
      </c>
      <c r="L31" s="56">
        <f t="shared" si="6"/>
        <v>-24.530309188843344</v>
      </c>
      <c r="M31" s="75">
        <f t="shared" si="7"/>
        <v>10.869852662040666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46" t="s">
        <v>116</v>
      </c>
      <c r="B32" s="65">
        <v>2276.4258474080657</v>
      </c>
      <c r="C32" s="70">
        <v>1153.2063501908092</v>
      </c>
      <c r="D32" s="51">
        <v>1279</v>
      </c>
      <c r="E32" s="56">
        <f t="shared" si="4"/>
        <v>97.39969755034812</v>
      </c>
      <c r="F32" s="75">
        <f t="shared" si="5"/>
        <v>77.9848199693562</v>
      </c>
      <c r="G32" s="3"/>
      <c r="H32" s="46" t="s">
        <v>116</v>
      </c>
      <c r="I32" s="65">
        <v>2847.58005454387</v>
      </c>
      <c r="J32" s="70">
        <v>1896.7745196945043</v>
      </c>
      <c r="K32" s="51">
        <v>2279</v>
      </c>
      <c r="L32" s="56">
        <f t="shared" si="6"/>
        <v>50.12749406832516</v>
      </c>
      <c r="M32" s="75">
        <f t="shared" si="7"/>
        <v>24.948664087050027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46" t="s">
        <v>117</v>
      </c>
      <c r="B33" s="65">
        <v>871.3576440627027</v>
      </c>
      <c r="C33" s="70">
        <v>980.8524362191015</v>
      </c>
      <c r="D33" s="51">
        <v>1123</v>
      </c>
      <c r="E33" s="56">
        <f t="shared" si="4"/>
        <v>-11.163227832564615</v>
      </c>
      <c r="F33" s="75">
        <f t="shared" si="5"/>
        <v>-22.40804594276913</v>
      </c>
      <c r="G33" s="3"/>
      <c r="H33" s="46" t="s">
        <v>117</v>
      </c>
      <c r="I33" s="65">
        <v>1621.355537218721</v>
      </c>
      <c r="J33" s="70">
        <v>1429.1968934957767</v>
      </c>
      <c r="K33" s="51">
        <v>1661</v>
      </c>
      <c r="L33" s="56">
        <f t="shared" si="6"/>
        <v>13.445218401848717</v>
      </c>
      <c r="M33" s="75">
        <f t="shared" si="7"/>
        <v>-2.3867828284936117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46" t="s">
        <v>118</v>
      </c>
      <c r="B34" s="65">
        <v>830.085706891711</v>
      </c>
      <c r="C34" s="70">
        <v>849.9788585802734</v>
      </c>
      <c r="D34" s="51">
        <v>981</v>
      </c>
      <c r="E34" s="56">
        <f t="shared" si="4"/>
        <v>-2.3404289986447537</v>
      </c>
      <c r="F34" s="75">
        <f t="shared" si="5"/>
        <v>-15.383719990651276</v>
      </c>
      <c r="G34" s="3"/>
      <c r="H34" s="46" t="s">
        <v>118</v>
      </c>
      <c r="I34" s="65">
        <v>2231.760286403608</v>
      </c>
      <c r="J34" s="70">
        <v>1998.715905019982</v>
      </c>
      <c r="K34" s="51">
        <v>2004</v>
      </c>
      <c r="L34" s="56">
        <f t="shared" si="6"/>
        <v>11.659705153609416</v>
      </c>
      <c r="M34" s="75">
        <f t="shared" si="7"/>
        <v>11.36528375267505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46" t="s">
        <v>109</v>
      </c>
      <c r="B35" s="65">
        <v>901.8659086033854</v>
      </c>
      <c r="C35" s="70">
        <v>1138.9441949391016</v>
      </c>
      <c r="D35" s="51">
        <v>1078</v>
      </c>
      <c r="E35" s="56">
        <f t="shared" si="4"/>
        <v>-20.815619183905024</v>
      </c>
      <c r="F35" s="75">
        <f t="shared" si="5"/>
        <v>-16.338969517311188</v>
      </c>
      <c r="G35" s="3"/>
      <c r="H35" s="46" t="s">
        <v>109</v>
      </c>
      <c r="I35" s="65">
        <v>2643.287386648609</v>
      </c>
      <c r="J35" s="70">
        <v>2278.0192410621285</v>
      </c>
      <c r="K35" s="51">
        <v>2670</v>
      </c>
      <c r="L35" s="56">
        <f t="shared" si="6"/>
        <v>16.034462703492082</v>
      </c>
      <c r="M35" s="75">
        <f t="shared" si="7"/>
        <v>-1.0004724101644629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46" t="s">
        <v>119</v>
      </c>
      <c r="B36" s="65"/>
      <c r="C36" s="70">
        <v>1709.9253990717373</v>
      </c>
      <c r="D36" s="51">
        <v>2092</v>
      </c>
      <c r="E36" s="56">
        <f t="shared" si="4"/>
        <v>0</v>
      </c>
      <c r="F36" s="75">
        <f t="shared" si="5"/>
        <v>0</v>
      </c>
      <c r="G36" s="3"/>
      <c r="H36" s="46" t="s">
        <v>119</v>
      </c>
      <c r="I36" s="65"/>
      <c r="J36" s="70">
        <v>1440.8978027256244</v>
      </c>
      <c r="K36" s="51">
        <v>1622</v>
      </c>
      <c r="L36" s="56">
        <f t="shared" si="6"/>
        <v>0</v>
      </c>
      <c r="M36" s="75">
        <f t="shared" si="7"/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46" t="s">
        <v>122</v>
      </c>
      <c r="B37" s="65"/>
      <c r="C37" s="70">
        <v>2002.44253367215</v>
      </c>
      <c r="D37" s="51">
        <v>2282.1577137277814</v>
      </c>
      <c r="E37" s="56">
        <f t="shared" si="4"/>
        <v>0</v>
      </c>
      <c r="F37" s="75">
        <f t="shared" si="5"/>
        <v>0</v>
      </c>
      <c r="G37" s="3"/>
      <c r="H37" s="46" t="s">
        <v>122</v>
      </c>
      <c r="I37" s="65"/>
      <c r="J37" s="70">
        <v>3116.9707180764267</v>
      </c>
      <c r="K37" s="51">
        <v>3346.263934575265</v>
      </c>
      <c r="L37" s="56">
        <f t="shared" si="6"/>
        <v>0</v>
      </c>
      <c r="M37" s="75">
        <f t="shared" si="7"/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46" t="s">
        <v>110</v>
      </c>
      <c r="B38" s="65"/>
      <c r="C38" s="70">
        <v>1525.1899654950466</v>
      </c>
      <c r="D38" s="51">
        <v>1652.2443828192243</v>
      </c>
      <c r="E38" s="56">
        <f t="shared" si="4"/>
        <v>0</v>
      </c>
      <c r="F38" s="75">
        <f t="shared" si="5"/>
        <v>0</v>
      </c>
      <c r="G38" s="3"/>
      <c r="H38" s="46" t="s">
        <v>110</v>
      </c>
      <c r="I38" s="65"/>
      <c r="J38" s="70">
        <v>2046.760373786533</v>
      </c>
      <c r="K38" s="51">
        <v>1807.2562024483045</v>
      </c>
      <c r="L38" s="56">
        <f t="shared" si="6"/>
        <v>0</v>
      </c>
      <c r="M38" s="75">
        <f t="shared" si="7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46" t="s">
        <v>111</v>
      </c>
      <c r="B39" s="65"/>
      <c r="C39" s="70">
        <v>2064.299662354027</v>
      </c>
      <c r="D39" s="51">
        <v>1782.5536985322303</v>
      </c>
      <c r="E39" s="56">
        <f t="shared" si="4"/>
        <v>0</v>
      </c>
      <c r="F39" s="75">
        <f t="shared" si="5"/>
        <v>0</v>
      </c>
      <c r="G39" s="3"/>
      <c r="H39" s="46" t="s">
        <v>111</v>
      </c>
      <c r="I39" s="65"/>
      <c r="J39" s="70">
        <v>1807.751514597887</v>
      </c>
      <c r="K39" s="51">
        <v>1915.972627506088</v>
      </c>
      <c r="L39" s="56">
        <f t="shared" si="6"/>
        <v>0</v>
      </c>
      <c r="M39" s="75">
        <f t="shared" si="7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46" t="s">
        <v>112</v>
      </c>
      <c r="B40" s="65"/>
      <c r="C40" s="70">
        <v>2275.328125375332</v>
      </c>
      <c r="D40" s="51">
        <v>2227</v>
      </c>
      <c r="E40" s="56">
        <f t="shared" si="4"/>
        <v>0</v>
      </c>
      <c r="F40" s="75">
        <f t="shared" si="5"/>
        <v>0</v>
      </c>
      <c r="G40" s="3"/>
      <c r="H40" s="46" t="s">
        <v>112</v>
      </c>
      <c r="I40" s="65"/>
      <c r="J40" s="70">
        <v>2843.9039238238984</v>
      </c>
      <c r="K40" s="51">
        <v>2616</v>
      </c>
      <c r="L40" s="56">
        <f t="shared" si="6"/>
        <v>0</v>
      </c>
      <c r="M40" s="75">
        <f t="shared" si="7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6.5" customHeight="1">
      <c r="A41" s="46" t="s">
        <v>163</v>
      </c>
      <c r="B41" s="65">
        <f>SUM(B29:B40)</f>
        <v>11645.102876181872</v>
      </c>
      <c r="C41" s="70">
        <v>11894.107339789789</v>
      </c>
      <c r="D41" s="51">
        <v>11802</v>
      </c>
      <c r="E41" s="56">
        <f>IF(B41&gt;0,((B41-C41)/C41)*100,0)</f>
        <v>-2.0935111521561</v>
      </c>
      <c r="F41" s="75">
        <f>IF(B41&gt;0,((B41-D41)/D41)*100,0)</f>
        <v>-1.3294113185742036</v>
      </c>
      <c r="G41" s="3"/>
      <c r="H41" s="46" t="s">
        <v>163</v>
      </c>
      <c r="I41" s="65">
        <f>SUM(I29:I40)</f>
        <v>13383.104470276485</v>
      </c>
      <c r="J41" s="70">
        <v>11768.638560248997</v>
      </c>
      <c r="K41" s="51">
        <v>12397</v>
      </c>
      <c r="L41" s="56">
        <f>IF(I41&gt;0,((I41-J41)/J41)*100,0)</f>
        <v>13.718374489642999</v>
      </c>
      <c r="M41" s="75">
        <f>IF(I41&gt;0,((I41-K41)/K41)*100,0)</f>
        <v>7.954379852193956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6.5" customHeight="1">
      <c r="A42" s="47" t="s">
        <v>133</v>
      </c>
      <c r="B42" s="60">
        <f>IF(COUNTA(B29:B40)=12,SUM(B29:B40),"")</f>
      </c>
      <c r="C42" s="71">
        <f>SUM(C29:C40)</f>
        <v>21471.29302575808</v>
      </c>
      <c r="D42" s="52">
        <f>SUM(D29:D40)</f>
        <v>21837.955795079233</v>
      </c>
      <c r="E42" s="57">
        <f>IF(B42="","",((B42-C42)/C42)*100)</f>
      </c>
      <c r="F42" s="76">
        <f>IF(B42="","",((B42-D42)/D42)*100)</f>
      </c>
      <c r="G42" s="3"/>
      <c r="H42" s="47" t="s">
        <v>133</v>
      </c>
      <c r="I42" s="60">
        <f>IF(COUNTA(I29:I40)=12,SUM(I29:I40),"")</f>
      </c>
      <c r="J42" s="71">
        <f>SUM(J29:J40)</f>
        <v>23024.922893259365</v>
      </c>
      <c r="K42" s="52">
        <f>SUM(K29:K40)</f>
        <v>23704.49276452966</v>
      </c>
      <c r="L42" s="57">
        <f>IF(I42="","",((I42-J42)/J42)*100)</f>
      </c>
      <c r="M42" s="76">
        <f>IF(I42="","",((I42-K42)/K42)*100)</f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4.5" customHeight="1" thickBot="1">
      <c r="A43" s="48"/>
      <c r="B43" s="53"/>
      <c r="C43" s="72"/>
      <c r="D43" s="55"/>
      <c r="E43" s="58"/>
      <c r="F43" s="77"/>
      <c r="G43" s="3"/>
      <c r="H43" s="48"/>
      <c r="I43" s="53"/>
      <c r="J43" s="72"/>
      <c r="K43" s="55"/>
      <c r="L43" s="58"/>
      <c r="M43" s="7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>
      <c r="A44" s="3"/>
      <c r="B44" s="3"/>
      <c r="C44" s="3"/>
      <c r="D44" s="3"/>
      <c r="E44" s="3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 customHeight="1">
      <c r="A45" s="36"/>
      <c r="B45" s="37"/>
      <c r="C45" s="38" t="s">
        <v>125</v>
      </c>
      <c r="D45" s="37"/>
      <c r="E45" s="36"/>
      <c r="F45" s="36"/>
      <c r="G45" s="3"/>
      <c r="H45" s="36"/>
      <c r="I45" s="37"/>
      <c r="J45" s="38" t="s">
        <v>126</v>
      </c>
      <c r="K45" s="37"/>
      <c r="L45" s="36"/>
      <c r="M45" s="3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6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27" customHeight="1">
      <c r="A47" s="67" t="s">
        <v>132</v>
      </c>
      <c r="B47" s="43">
        <v>2019</v>
      </c>
      <c r="C47" s="68">
        <v>2018</v>
      </c>
      <c r="D47" s="79">
        <v>2017</v>
      </c>
      <c r="E47" s="78" t="s">
        <v>156</v>
      </c>
      <c r="F47" s="73" t="s">
        <v>148</v>
      </c>
      <c r="G47" s="3"/>
      <c r="H47" s="67" t="s">
        <v>132</v>
      </c>
      <c r="I47" s="43">
        <v>2019</v>
      </c>
      <c r="J47" s="68">
        <v>2018</v>
      </c>
      <c r="K47" s="79">
        <v>2017</v>
      </c>
      <c r="L47" s="78" t="s">
        <v>156</v>
      </c>
      <c r="M47" s="73" t="s">
        <v>148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4.5" customHeight="1">
      <c r="A48" s="66"/>
      <c r="B48" s="61"/>
      <c r="C48" s="69"/>
      <c r="D48" s="62"/>
      <c r="E48" s="63"/>
      <c r="F48" s="74"/>
      <c r="G48" s="3"/>
      <c r="H48" s="66"/>
      <c r="I48" s="61"/>
      <c r="J48" s="69"/>
      <c r="K48" s="62"/>
      <c r="L48" s="63"/>
      <c r="M48" s="74"/>
      <c r="N48" s="3" t="s">
        <v>98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46" t="s">
        <v>113</v>
      </c>
      <c r="B49" s="65">
        <v>360.33116901006065</v>
      </c>
      <c r="C49" s="70">
        <v>420</v>
      </c>
      <c r="D49" s="51">
        <v>393</v>
      </c>
      <c r="E49" s="56">
        <f aca="true" t="shared" si="8" ref="E49:E60">IF(B49&gt;0,((B49-C49)/C49)*100,0)</f>
        <v>-14.206864521414131</v>
      </c>
      <c r="F49" s="75">
        <f aca="true" t="shared" si="9" ref="F49:F60">IF(B49&gt;0,((B49-D49)/D49)*100,0)</f>
        <v>-8.312679641205941</v>
      </c>
      <c r="G49" s="3"/>
      <c r="H49" s="46" t="s">
        <v>113</v>
      </c>
      <c r="I49" s="65">
        <v>1995.1664813693578</v>
      </c>
      <c r="J49" s="70">
        <v>2219</v>
      </c>
      <c r="K49" s="51">
        <v>2010</v>
      </c>
      <c r="L49" s="56">
        <f aca="true" t="shared" si="10" ref="L49:L60">IF(I49&gt;0,((I49-J49)/J49)*100,0)</f>
        <v>-10.08713468367022</v>
      </c>
      <c r="M49" s="75">
        <f aca="true" t="shared" si="11" ref="M49:M60">IF(I49&gt;0,((I49-K49)/K49)*100,0)</f>
        <v>-0.7379860015244863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46" t="s">
        <v>114</v>
      </c>
      <c r="B50" s="65">
        <v>262.18189015989856</v>
      </c>
      <c r="C50" s="70">
        <v>234.36345006915224</v>
      </c>
      <c r="D50" s="51">
        <v>341</v>
      </c>
      <c r="E50" s="56">
        <f t="shared" si="8"/>
        <v>11.869786044939216</v>
      </c>
      <c r="F50" s="75">
        <f t="shared" si="9"/>
        <v>-23.11381520237579</v>
      </c>
      <c r="G50" s="3"/>
      <c r="H50" s="46" t="s">
        <v>114</v>
      </c>
      <c r="I50" s="65">
        <v>2313.4558043637753</v>
      </c>
      <c r="J50" s="70">
        <v>1935.8574702727528</v>
      </c>
      <c r="K50" s="51">
        <v>1860</v>
      </c>
      <c r="L50" s="56">
        <f t="shared" si="10"/>
        <v>19.505482190164585</v>
      </c>
      <c r="M50" s="75">
        <f t="shared" si="11"/>
        <v>24.37934432063308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46" t="s">
        <v>115</v>
      </c>
      <c r="B51" s="65">
        <v>515.9668319155003</v>
      </c>
      <c r="C51" s="70">
        <v>628.0285104556446</v>
      </c>
      <c r="D51" s="51">
        <v>456</v>
      </c>
      <c r="E51" s="56">
        <f t="shared" si="8"/>
        <v>-17.843406258553735</v>
      </c>
      <c r="F51" s="75">
        <f t="shared" si="9"/>
        <v>13.150621034100936</v>
      </c>
      <c r="G51" s="3"/>
      <c r="H51" s="46" t="s">
        <v>115</v>
      </c>
      <c r="I51" s="65">
        <v>2117.7718056035737</v>
      </c>
      <c r="J51" s="70">
        <v>2116.779070548986</v>
      </c>
      <c r="K51" s="51">
        <v>1839</v>
      </c>
      <c r="L51" s="56">
        <f t="shared" si="10"/>
        <v>0.04689837821999146</v>
      </c>
      <c r="M51" s="75">
        <f t="shared" si="11"/>
        <v>15.15888013070004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46" t="s">
        <v>116</v>
      </c>
      <c r="B52" s="65">
        <v>1093.6656969259584</v>
      </c>
      <c r="C52" s="70">
        <v>969.2963045560634</v>
      </c>
      <c r="D52" s="51">
        <v>899</v>
      </c>
      <c r="E52" s="56">
        <f t="shared" si="8"/>
        <v>12.830895133439718</v>
      </c>
      <c r="F52" s="75">
        <f t="shared" si="9"/>
        <v>21.653581415568233</v>
      </c>
      <c r="G52" s="3"/>
      <c r="H52" s="46" t="s">
        <v>116</v>
      </c>
      <c r="I52" s="65">
        <v>2495.9810341110624</v>
      </c>
      <c r="J52" s="70">
        <v>2082.2848455620997</v>
      </c>
      <c r="K52" s="51">
        <v>2086</v>
      </c>
      <c r="L52" s="56">
        <f t="shared" si="10"/>
        <v>19.86741580675952</v>
      </c>
      <c r="M52" s="75">
        <f t="shared" si="11"/>
        <v>19.65393260359839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46" t="s">
        <v>117</v>
      </c>
      <c r="B53" s="65">
        <v>703.4082195927401</v>
      </c>
      <c r="C53" s="70">
        <v>543.5942902452002</v>
      </c>
      <c r="D53" s="51">
        <v>530</v>
      </c>
      <c r="E53" s="56">
        <f t="shared" si="8"/>
        <v>29.399486384496843</v>
      </c>
      <c r="F53" s="75">
        <f t="shared" si="9"/>
        <v>32.71853199863021</v>
      </c>
      <c r="G53" s="3"/>
      <c r="H53" s="46" t="s">
        <v>117</v>
      </c>
      <c r="I53" s="65">
        <v>1822.115637771225</v>
      </c>
      <c r="J53" s="70">
        <v>2094.4647757030507</v>
      </c>
      <c r="K53" s="51">
        <v>1817</v>
      </c>
      <c r="L53" s="56">
        <f t="shared" si="10"/>
        <v>-13.00328089024109</v>
      </c>
      <c r="M53" s="75">
        <f t="shared" si="11"/>
        <v>0.2815430804196484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46" t="s">
        <v>118</v>
      </c>
      <c r="B54" s="65">
        <v>874.8997886726067</v>
      </c>
      <c r="C54" s="70">
        <v>1007.7079307574569</v>
      </c>
      <c r="D54" s="51">
        <v>797</v>
      </c>
      <c r="E54" s="56">
        <f t="shared" si="8"/>
        <v>-13.179229619144028</v>
      </c>
      <c r="F54" s="75">
        <f>IF(B54&gt;0,IF(B54=D54,"0",((B54-D54)/D54)*100),"")</f>
        <v>9.77412655867086</v>
      </c>
      <c r="G54" s="3"/>
      <c r="H54" s="46" t="s">
        <v>118</v>
      </c>
      <c r="I54" s="65">
        <v>2278.8133997394925</v>
      </c>
      <c r="J54" s="70">
        <v>2252.5713393344595</v>
      </c>
      <c r="K54" s="51">
        <v>2178</v>
      </c>
      <c r="L54" s="56">
        <f t="shared" si="10"/>
        <v>1.1649824334880543</v>
      </c>
      <c r="M54" s="75">
        <f t="shared" si="11"/>
        <v>4.628714404935377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46" t="s">
        <v>109</v>
      </c>
      <c r="B55" s="65">
        <v>1934.6211635403176</v>
      </c>
      <c r="C55" s="70">
        <v>1724.6412540058523</v>
      </c>
      <c r="D55" s="51">
        <v>1543</v>
      </c>
      <c r="E55" s="56">
        <f t="shared" si="8"/>
        <v>12.175280455963907</v>
      </c>
      <c r="F55" s="75">
        <f t="shared" si="9"/>
        <v>25.380503145840414</v>
      </c>
      <c r="G55" s="3"/>
      <c r="H55" s="46" t="s">
        <v>109</v>
      </c>
      <c r="I55" s="65">
        <v>2557.3921531081614</v>
      </c>
      <c r="J55" s="70">
        <v>2563.390374006063</v>
      </c>
      <c r="K55" s="51">
        <v>2578</v>
      </c>
      <c r="L55" s="56">
        <f t="shared" si="10"/>
        <v>-0.23399560826655375</v>
      </c>
      <c r="M55" s="75">
        <f t="shared" si="11"/>
        <v>-0.7993734248191839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46" t="s">
        <v>119</v>
      </c>
      <c r="B56" s="65"/>
      <c r="C56" s="70">
        <v>985.2910034584716</v>
      </c>
      <c r="D56" s="51">
        <v>915</v>
      </c>
      <c r="E56" s="56">
        <f t="shared" si="8"/>
        <v>0</v>
      </c>
      <c r="F56" s="75">
        <f t="shared" si="9"/>
        <v>0</v>
      </c>
      <c r="G56" s="3"/>
      <c r="H56" s="46" t="s">
        <v>119</v>
      </c>
      <c r="I56" s="65"/>
      <c r="J56" s="70">
        <v>2315.034927015038</v>
      </c>
      <c r="K56" s="51">
        <v>1978</v>
      </c>
      <c r="L56" s="56">
        <f t="shared" si="10"/>
        <v>0</v>
      </c>
      <c r="M56" s="75">
        <f t="shared" si="11"/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46" t="s">
        <v>122</v>
      </c>
      <c r="B57" s="65"/>
      <c r="C57" s="70">
        <v>1359.0892053930988</v>
      </c>
      <c r="D57" s="51">
        <v>1509.242154752702</v>
      </c>
      <c r="E57" s="56">
        <f t="shared" si="8"/>
        <v>0</v>
      </c>
      <c r="F57" s="75">
        <f t="shared" si="9"/>
        <v>0</v>
      </c>
      <c r="G57" s="3"/>
      <c r="H57" s="46" t="s">
        <v>122</v>
      </c>
      <c r="I57" s="65"/>
      <c r="J57" s="70">
        <v>2405.647109084497</v>
      </c>
      <c r="K57" s="51">
        <v>2014.28818823165</v>
      </c>
      <c r="L57" s="56">
        <f t="shared" si="10"/>
        <v>0</v>
      </c>
      <c r="M57" s="75">
        <f t="shared" si="11"/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46" t="s">
        <v>110</v>
      </c>
      <c r="B58" s="65"/>
      <c r="C58" s="70">
        <v>1081.1361091087854</v>
      </c>
      <c r="D58" s="51">
        <v>1430.028540165065</v>
      </c>
      <c r="E58" s="56">
        <f t="shared" si="8"/>
        <v>0</v>
      </c>
      <c r="F58" s="75">
        <f t="shared" si="9"/>
        <v>0</v>
      </c>
      <c r="G58" s="3"/>
      <c r="H58" s="46" t="s">
        <v>110</v>
      </c>
      <c r="I58" s="65"/>
      <c r="J58" s="70">
        <v>2519.533383282602</v>
      </c>
      <c r="K58" s="51">
        <v>2524.367660128868</v>
      </c>
      <c r="L58" s="56">
        <f t="shared" si="10"/>
        <v>0</v>
      </c>
      <c r="M58" s="75">
        <f t="shared" si="11"/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46" t="s">
        <v>111</v>
      </c>
      <c r="B59" s="65"/>
      <c r="C59" s="70">
        <v>815.2568941745099</v>
      </c>
      <c r="D59" s="51">
        <v>787.4537374147885</v>
      </c>
      <c r="E59" s="56">
        <f t="shared" si="8"/>
        <v>0</v>
      </c>
      <c r="F59" s="75">
        <f t="shared" si="9"/>
        <v>0</v>
      </c>
      <c r="G59" s="3"/>
      <c r="H59" s="46" t="s">
        <v>111</v>
      </c>
      <c r="I59" s="65"/>
      <c r="J59" s="70">
        <v>2361.920445761896</v>
      </c>
      <c r="K59" s="51">
        <v>2767.9193088317024</v>
      </c>
      <c r="L59" s="56">
        <f t="shared" si="10"/>
        <v>0</v>
      </c>
      <c r="M59" s="75">
        <f t="shared" si="11"/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46" t="s">
        <v>112</v>
      </c>
      <c r="B60" s="65"/>
      <c r="C60" s="70">
        <v>784.7014890051744</v>
      </c>
      <c r="D60" s="51">
        <v>654</v>
      </c>
      <c r="E60" s="56">
        <f t="shared" si="8"/>
        <v>0</v>
      </c>
      <c r="F60" s="75">
        <f t="shared" si="9"/>
        <v>0</v>
      </c>
      <c r="G60" s="3"/>
      <c r="H60" s="46" t="s">
        <v>112</v>
      </c>
      <c r="I60" s="65"/>
      <c r="J60" s="70">
        <v>3101.4168049030413</v>
      </c>
      <c r="K60" s="51">
        <v>3421</v>
      </c>
      <c r="L60" s="56">
        <f t="shared" si="10"/>
        <v>0</v>
      </c>
      <c r="M60" s="75">
        <f t="shared" si="11"/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6.5" customHeight="1">
      <c r="A61" s="46" t="s">
        <v>163</v>
      </c>
      <c r="B61" s="65">
        <f>SUM(B49:B60)</f>
        <v>5745.074759817083</v>
      </c>
      <c r="C61" s="70">
        <v>5527.6317400893695</v>
      </c>
      <c r="D61" s="51">
        <v>4959</v>
      </c>
      <c r="E61" s="56">
        <f>IF(B61&gt;0,((B61-C61)/C61)*100,0)</f>
        <v>3.933746493108418</v>
      </c>
      <c r="F61" s="75">
        <f>IF(B61&gt;0,((B61-D61)/D61)*100,0)</f>
        <v>15.851477310286002</v>
      </c>
      <c r="G61" s="3"/>
      <c r="H61" s="46" t="s">
        <v>163</v>
      </c>
      <c r="I61" s="65">
        <f>SUM(I49:I60)</f>
        <v>15580.696316066647</v>
      </c>
      <c r="J61" s="70">
        <v>15264.347875427411</v>
      </c>
      <c r="K61" s="51">
        <v>14368</v>
      </c>
      <c r="L61" s="56">
        <f>IF(I61&gt;0,((I61-J61)/J61)*100,0)</f>
        <v>2.072466136260527</v>
      </c>
      <c r="M61" s="75">
        <f>IF(I61&gt;0,((I61-K61)/K61)*100,0)</f>
        <v>8.440258324517313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4.25" customHeight="1">
      <c r="A62" s="47" t="s">
        <v>133</v>
      </c>
      <c r="B62" s="60">
        <f>IF(COUNTA(B49:B60)=12,SUM(B49:B60),"")</f>
      </c>
      <c r="C62" s="71">
        <f>SUM(C49:C60)</f>
        <v>10553.106441229409</v>
      </c>
      <c r="D62" s="52">
        <f>SUM(D49:D60)</f>
        <v>10254.724432332554</v>
      </c>
      <c r="E62" s="57">
        <f>IF(B62="","",((B62-C62)/C62)*100)</f>
      </c>
      <c r="F62" s="76">
        <f>IF(B62="","",((B62-D62)/D62)*100)</f>
      </c>
      <c r="G62" s="3"/>
      <c r="H62" s="47" t="s">
        <v>133</v>
      </c>
      <c r="I62" s="60">
        <f>IF(COUNTA(I49:I60)=12,SUM(I49:I60),"")</f>
      </c>
      <c r="J62" s="71">
        <f>SUM(J49:J60)</f>
        <v>27967.90054547449</v>
      </c>
      <c r="K62" s="52">
        <f>SUM(K49:K60)</f>
        <v>27073.575157192223</v>
      </c>
      <c r="L62" s="57">
        <f>IF(I62="","",((I62-J62)/J62)*100)</f>
      </c>
      <c r="M62" s="76">
        <f>IF(I62="","",((I62-K62)/K62)*100)</f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4.5" customHeight="1">
      <c r="A63" s="48"/>
      <c r="B63" s="53"/>
      <c r="C63" s="72"/>
      <c r="D63" s="55"/>
      <c r="E63" s="58"/>
      <c r="F63" s="77"/>
      <c r="G63" s="3"/>
      <c r="H63" s="48"/>
      <c r="I63" s="53"/>
      <c r="J63" s="72"/>
      <c r="K63" s="55"/>
      <c r="L63" s="58"/>
      <c r="M63" s="7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9.5" customHeight="1">
      <c r="A64" s="32"/>
      <c r="B64" s="33"/>
      <c r="C64" s="33"/>
      <c r="D64" s="33"/>
      <c r="E64" s="34"/>
      <c r="F64" s="34"/>
      <c r="G64" s="3"/>
      <c r="H64" s="32"/>
      <c r="I64" s="33"/>
      <c r="J64" s="33"/>
      <c r="K64" s="33"/>
      <c r="L64" s="34"/>
      <c r="M64" s="3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9.5" customHeight="1">
      <c r="A65" s="32"/>
      <c r="B65" s="33"/>
      <c r="C65" s="33"/>
      <c r="D65" s="33"/>
      <c r="E65" s="34"/>
      <c r="F65" s="34"/>
      <c r="G65" s="3"/>
      <c r="H65" s="32"/>
      <c r="I65" s="33"/>
      <c r="J65" s="33"/>
      <c r="K65" s="33"/>
      <c r="L65" s="34"/>
      <c r="M65" s="3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21.75" customHeight="1">
      <c r="A66" s="3"/>
      <c r="B66" s="3"/>
      <c r="C66" s="3"/>
      <c r="D66" s="3"/>
      <c r="E66" s="3"/>
      <c r="F66" s="31" t="s">
        <v>127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5" customHeight="1">
      <c r="A68" s="36"/>
      <c r="B68" s="37"/>
      <c r="C68" s="38" t="s">
        <v>128</v>
      </c>
      <c r="D68" s="37"/>
      <c r="E68" s="36"/>
      <c r="F68" s="36"/>
      <c r="G68" s="3"/>
      <c r="H68" s="36"/>
      <c r="I68" s="37"/>
      <c r="J68" s="39" t="s">
        <v>130</v>
      </c>
      <c r="K68" s="37"/>
      <c r="L68" s="36"/>
      <c r="M68" s="3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6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27" customHeight="1">
      <c r="A70" s="67" t="s">
        <v>132</v>
      </c>
      <c r="B70" s="43">
        <v>2019</v>
      </c>
      <c r="C70" s="68">
        <v>2018</v>
      </c>
      <c r="D70" s="79">
        <v>2017</v>
      </c>
      <c r="E70" s="78" t="s">
        <v>156</v>
      </c>
      <c r="F70" s="73" t="s">
        <v>148</v>
      </c>
      <c r="G70" s="3"/>
      <c r="H70" s="67" t="s">
        <v>132</v>
      </c>
      <c r="I70" s="43">
        <v>2019</v>
      </c>
      <c r="J70" s="68">
        <v>2018</v>
      </c>
      <c r="K70" s="79">
        <v>2017</v>
      </c>
      <c r="L70" s="78" t="s">
        <v>156</v>
      </c>
      <c r="M70" s="73" t="s">
        <v>148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4.5" customHeight="1">
      <c r="A71" s="66"/>
      <c r="B71" s="61"/>
      <c r="C71" s="69"/>
      <c r="D71" s="62"/>
      <c r="E71" s="63"/>
      <c r="F71" s="74"/>
      <c r="G71" s="3"/>
      <c r="H71" s="66"/>
      <c r="I71" s="61"/>
      <c r="J71" s="69"/>
      <c r="K71" s="62"/>
      <c r="L71" s="63"/>
      <c r="M71" s="74"/>
      <c r="N71" s="3" t="s">
        <v>98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46" t="s">
        <v>113</v>
      </c>
      <c r="B72" s="65">
        <v>1113.9363066647911</v>
      </c>
      <c r="C72" s="70">
        <v>1347</v>
      </c>
      <c r="D72" s="51">
        <v>1138</v>
      </c>
      <c r="E72" s="56">
        <f aca="true" t="shared" si="12" ref="E72:E83">IF(B72&gt;0,((B72-C72)/C72)*100,0)</f>
        <v>-17.302427122138745</v>
      </c>
      <c r="F72" s="75">
        <f aca="true" t="shared" si="13" ref="F72:F83">IF(B72&gt;0,((B72-D72)/D72)*100,0)</f>
        <v>-2.1145600470306576</v>
      </c>
      <c r="G72" s="3"/>
      <c r="H72" s="46" t="s">
        <v>113</v>
      </c>
      <c r="I72" s="65">
        <v>469.57904301069937</v>
      </c>
      <c r="J72" s="70">
        <v>471</v>
      </c>
      <c r="K72" s="51">
        <v>478</v>
      </c>
      <c r="L72" s="56">
        <f aca="true" t="shared" si="14" ref="L72:L83">IF(I72&gt;0,((I72-J72)/J72)*100,0)</f>
        <v>-0.30168938201711987</v>
      </c>
      <c r="M72" s="75">
        <f aca="true" t="shared" si="15" ref="M72:M83">IF(I72&gt;0,((I72-K72)/K72)*100,0)</f>
        <v>-1.7617064831172875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46" t="s">
        <v>114</v>
      </c>
      <c r="B73" s="65">
        <v>1038.6051824643794</v>
      </c>
      <c r="C73" s="70">
        <v>1036.1476996062647</v>
      </c>
      <c r="D73" s="51">
        <v>1062</v>
      </c>
      <c r="E73" s="56">
        <f t="shared" si="12"/>
        <v>0.23717495672175756</v>
      </c>
      <c r="F73" s="75">
        <f t="shared" si="13"/>
        <v>-2.2029018395123003</v>
      </c>
      <c r="G73" s="3"/>
      <c r="H73" s="46" t="s">
        <v>114</v>
      </c>
      <c r="I73" s="65">
        <v>521.8518931452171</v>
      </c>
      <c r="J73" s="70">
        <v>306.1904925461004</v>
      </c>
      <c r="K73" s="51">
        <v>334</v>
      </c>
      <c r="L73" s="56">
        <f t="shared" si="14"/>
        <v>70.43373515807204</v>
      </c>
      <c r="M73" s="75">
        <f t="shared" si="15"/>
        <v>56.24308178000512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46" t="s">
        <v>115</v>
      </c>
      <c r="B74" s="65">
        <v>1188.053219264988</v>
      </c>
      <c r="C74" s="70">
        <v>1063.721561700086</v>
      </c>
      <c r="D74" s="51">
        <v>1079</v>
      </c>
      <c r="E74" s="56">
        <f t="shared" si="12"/>
        <v>11.688364891860386</v>
      </c>
      <c r="F74" s="75">
        <f t="shared" si="13"/>
        <v>10.10687852316849</v>
      </c>
      <c r="G74" s="3"/>
      <c r="H74" s="46" t="s">
        <v>115</v>
      </c>
      <c r="I74" s="65">
        <v>392.9215751283176</v>
      </c>
      <c r="J74" s="70">
        <v>439.4796905321162</v>
      </c>
      <c r="K74" s="51">
        <v>360</v>
      </c>
      <c r="L74" s="56">
        <f t="shared" si="14"/>
        <v>-10.593917399783965</v>
      </c>
      <c r="M74" s="75">
        <f t="shared" si="15"/>
        <v>9.144881980088226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46" t="s">
        <v>116</v>
      </c>
      <c r="B75" s="65">
        <v>1419.1294108093764</v>
      </c>
      <c r="C75" s="70">
        <v>1182.8941590014028</v>
      </c>
      <c r="D75" s="51">
        <v>1145</v>
      </c>
      <c r="E75" s="56">
        <f t="shared" si="12"/>
        <v>19.9709542912447</v>
      </c>
      <c r="F75" s="75">
        <f t="shared" si="13"/>
        <v>23.94143325846082</v>
      </c>
      <c r="G75" s="3"/>
      <c r="H75" s="46" t="s">
        <v>116</v>
      </c>
      <c r="I75" s="65">
        <v>476.26195900328474</v>
      </c>
      <c r="J75" s="70">
        <v>339.99633183731066</v>
      </c>
      <c r="K75" s="51">
        <v>451</v>
      </c>
      <c r="L75" s="56">
        <f t="shared" si="14"/>
        <v>40.078558033143025</v>
      </c>
      <c r="M75" s="75">
        <f t="shared" si="15"/>
        <v>5.601321286759367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46" t="s">
        <v>117</v>
      </c>
      <c r="B76" s="65">
        <v>1049.2379415565829</v>
      </c>
      <c r="C76" s="70">
        <v>1291.9871268818779</v>
      </c>
      <c r="D76" s="51">
        <v>1023</v>
      </c>
      <c r="E76" s="56">
        <f t="shared" si="12"/>
        <v>-18.788823841546584</v>
      </c>
      <c r="F76" s="75">
        <f t="shared" si="13"/>
        <v>2.564803671220223</v>
      </c>
      <c r="G76" s="3"/>
      <c r="H76" s="46" t="s">
        <v>117</v>
      </c>
      <c r="I76" s="65">
        <v>318.42797082897664</v>
      </c>
      <c r="J76" s="70">
        <v>275.78308095213674</v>
      </c>
      <c r="K76" s="51">
        <v>331</v>
      </c>
      <c r="L76" s="56">
        <f t="shared" si="14"/>
        <v>15.463200182407524</v>
      </c>
      <c r="M76" s="75">
        <f t="shared" si="15"/>
        <v>-3.7981961241762416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46" t="s">
        <v>118</v>
      </c>
      <c r="B77" s="65">
        <v>1381.3162723496491</v>
      </c>
      <c r="C77" s="70">
        <v>1492.73538272464</v>
      </c>
      <c r="D77" s="51">
        <v>1155</v>
      </c>
      <c r="E77" s="56">
        <f t="shared" si="12"/>
        <v>-7.464089862439066</v>
      </c>
      <c r="F77" s="75">
        <f t="shared" si="13"/>
        <v>19.594482454515074</v>
      </c>
      <c r="G77" s="3"/>
      <c r="H77" s="46" t="s">
        <v>118</v>
      </c>
      <c r="I77" s="65">
        <v>318.0187194982564</v>
      </c>
      <c r="J77" s="70">
        <v>282.0960534276894</v>
      </c>
      <c r="K77" s="51">
        <v>469</v>
      </c>
      <c r="L77" s="56">
        <f t="shared" si="14"/>
        <v>12.734196609303213</v>
      </c>
      <c r="M77" s="75">
        <f t="shared" si="15"/>
        <v>-32.192170682674536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46" t="s">
        <v>109</v>
      </c>
      <c r="B78" s="65">
        <v>1535.9331776830643</v>
      </c>
      <c r="C78" s="70">
        <v>1449.5430441595684</v>
      </c>
      <c r="D78" s="51">
        <v>1450</v>
      </c>
      <c r="E78" s="56">
        <f t="shared" si="12"/>
        <v>5.959818431855132</v>
      </c>
      <c r="F78" s="75">
        <f t="shared" si="13"/>
        <v>5.926426047107882</v>
      </c>
      <c r="G78" s="3"/>
      <c r="H78" s="46" t="s">
        <v>109</v>
      </c>
      <c r="I78" s="65">
        <v>466.53430862918754</v>
      </c>
      <c r="J78" s="70">
        <v>425.78718136978625</v>
      </c>
      <c r="K78" s="51">
        <v>485</v>
      </c>
      <c r="L78" s="56">
        <f t="shared" si="14"/>
        <v>9.569834190008963</v>
      </c>
      <c r="M78" s="75">
        <f t="shared" si="15"/>
        <v>-3.8073590455283433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46" t="s">
        <v>119</v>
      </c>
      <c r="B79" s="65"/>
      <c r="C79" s="70">
        <v>1420.6898797180768</v>
      </c>
      <c r="D79" s="51">
        <v>1201</v>
      </c>
      <c r="E79" s="56">
        <f t="shared" si="12"/>
        <v>0</v>
      </c>
      <c r="F79" s="75">
        <f t="shared" si="13"/>
        <v>0</v>
      </c>
      <c r="G79" s="3"/>
      <c r="H79" s="46" t="s">
        <v>119</v>
      </c>
      <c r="I79" s="65"/>
      <c r="J79" s="70">
        <v>459.9338504903733</v>
      </c>
      <c r="K79" s="51">
        <v>350</v>
      </c>
      <c r="L79" s="56">
        <f t="shared" si="14"/>
        <v>0</v>
      </c>
      <c r="M79" s="75">
        <f t="shared" si="15"/>
        <v>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46" t="s">
        <v>122</v>
      </c>
      <c r="B80" s="65"/>
      <c r="C80" s="70">
        <v>1201.660794795207</v>
      </c>
      <c r="D80" s="51">
        <v>1015.9086464461504</v>
      </c>
      <c r="E80" s="56">
        <f t="shared" si="12"/>
        <v>0</v>
      </c>
      <c r="F80" s="75">
        <f t="shared" si="13"/>
        <v>0</v>
      </c>
      <c r="G80" s="3"/>
      <c r="H80" s="46" t="s">
        <v>122</v>
      </c>
      <c r="I80" s="65"/>
      <c r="J80" s="70">
        <v>450.0236013433643</v>
      </c>
      <c r="K80" s="51">
        <v>451.62496230157194</v>
      </c>
      <c r="L80" s="56">
        <f t="shared" si="14"/>
        <v>0</v>
      </c>
      <c r="M80" s="75">
        <f t="shared" si="15"/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46" t="s">
        <v>110</v>
      </c>
      <c r="B81" s="65"/>
      <c r="C81" s="70">
        <v>1268.9060811119566</v>
      </c>
      <c r="D81" s="51">
        <v>1427.5510531486668</v>
      </c>
      <c r="E81" s="56">
        <f t="shared" si="12"/>
        <v>0</v>
      </c>
      <c r="F81" s="75">
        <f t="shared" si="13"/>
        <v>0</v>
      </c>
      <c r="G81" s="3"/>
      <c r="H81" s="46" t="s">
        <v>110</v>
      </c>
      <c r="I81" s="65"/>
      <c r="J81" s="70">
        <v>625.9365348911</v>
      </c>
      <c r="K81" s="51">
        <v>592.2597880761986</v>
      </c>
      <c r="L81" s="56">
        <f t="shared" si="14"/>
        <v>0</v>
      </c>
      <c r="M81" s="75">
        <f t="shared" si="15"/>
        <v>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46" t="s">
        <v>111</v>
      </c>
      <c r="B82" s="65"/>
      <c r="C82" s="70">
        <v>1265.2710398944487</v>
      </c>
      <c r="D82" s="51">
        <v>1606.2669620187542</v>
      </c>
      <c r="E82" s="56">
        <f t="shared" si="12"/>
        <v>0</v>
      </c>
      <c r="F82" s="75">
        <f t="shared" si="13"/>
        <v>0</v>
      </c>
      <c r="G82" s="3"/>
      <c r="H82" s="46" t="s">
        <v>111</v>
      </c>
      <c r="I82" s="65"/>
      <c r="J82" s="70">
        <v>556.6882446733982</v>
      </c>
      <c r="K82" s="51">
        <v>634.6014415596378</v>
      </c>
      <c r="L82" s="56">
        <f t="shared" si="14"/>
        <v>0</v>
      </c>
      <c r="M82" s="75">
        <f t="shared" si="15"/>
        <v>0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46" t="s">
        <v>112</v>
      </c>
      <c r="B83" s="65"/>
      <c r="C83" s="70">
        <v>1652.035964545976</v>
      </c>
      <c r="D83" s="51">
        <v>2067</v>
      </c>
      <c r="E83" s="56">
        <f t="shared" si="12"/>
        <v>0</v>
      </c>
      <c r="F83" s="75">
        <f t="shared" si="13"/>
        <v>0</v>
      </c>
      <c r="G83" s="3"/>
      <c r="H83" s="46" t="s">
        <v>112</v>
      </c>
      <c r="I83" s="65"/>
      <c r="J83" s="70">
        <v>682.744790579345</v>
      </c>
      <c r="K83" s="51">
        <v>581</v>
      </c>
      <c r="L83" s="56">
        <f t="shared" si="14"/>
        <v>0</v>
      </c>
      <c r="M83" s="75">
        <f t="shared" si="15"/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6.5" customHeight="1">
      <c r="A84" s="46" t="s">
        <v>163</v>
      </c>
      <c r="B84" s="65">
        <f>SUM(B72:B83)</f>
        <v>8726.211510792831</v>
      </c>
      <c r="C84" s="70">
        <v>8864.02897407384</v>
      </c>
      <c r="D84" s="51">
        <v>8052</v>
      </c>
      <c r="E84" s="56">
        <f>IF(B84&gt;0,((B84-C84)/C84)*100,0)</f>
        <v>-1.5547948194225019</v>
      </c>
      <c r="F84" s="75">
        <f>IF(B84&gt;0,((B84-D84)/D84)*100,0)</f>
        <v>8.373217968117626</v>
      </c>
      <c r="G84" s="3"/>
      <c r="H84" s="46" t="s">
        <v>163</v>
      </c>
      <c r="I84" s="65">
        <f>SUM(I72:I83)</f>
        <v>2963.595469243939</v>
      </c>
      <c r="J84" s="70">
        <v>2540.3328306651397</v>
      </c>
      <c r="K84" s="51">
        <v>2908</v>
      </c>
      <c r="L84" s="56">
        <f>IF(I84&gt;0,((I84-J84)/J84)*100,0)</f>
        <v>16.661700131158632</v>
      </c>
      <c r="M84" s="75">
        <f>IF(I84&gt;0,((I84-K84)/K84)*100,0)</f>
        <v>1.9118111844545764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6.5" customHeight="1">
      <c r="A85" s="47" t="s">
        <v>133</v>
      </c>
      <c r="B85" s="60">
        <f>IF(COUNTA(B72:B83)=12,SUM(B72:B83),"")</f>
      </c>
      <c r="C85" s="71">
        <f>SUM(C72:C83)</f>
        <v>15672.592734139505</v>
      </c>
      <c r="D85" s="52">
        <f>SUM(D72:D83)</f>
        <v>15369.726661613571</v>
      </c>
      <c r="E85" s="57">
        <f>IF(B85="","",((B85-C85)/C85)*100)</f>
      </c>
      <c r="F85" s="76">
        <f>IF(B85="","",((B85-D85)/D85)*100)</f>
      </c>
      <c r="G85" s="3"/>
      <c r="H85" s="47" t="s">
        <v>133</v>
      </c>
      <c r="I85" s="60">
        <f>IF(COUNTA(I72:I83)=12,SUM(I72:I83),"")</f>
      </c>
      <c r="J85" s="71">
        <f>SUM(J72:J83)</f>
        <v>5315.659852642721</v>
      </c>
      <c r="K85" s="52">
        <f>SUM(K72:K83)</f>
        <v>5517.486191937409</v>
      </c>
      <c r="L85" s="57">
        <f>IF(I85="","",((I85-J85)/J85)*100)</f>
      </c>
      <c r="M85" s="76">
        <f>IF(I85="","",((I85-K85)/K85)*100)</f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4.5" customHeight="1">
      <c r="A86" s="48"/>
      <c r="B86" s="53"/>
      <c r="C86" s="72"/>
      <c r="D86" s="55"/>
      <c r="E86" s="58"/>
      <c r="F86" s="77"/>
      <c r="G86" s="3"/>
      <c r="H86" s="48"/>
      <c r="I86" s="53"/>
      <c r="J86" s="72"/>
      <c r="K86" s="55"/>
      <c r="L86" s="58"/>
      <c r="M86" s="7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6.5" customHeight="1">
      <c r="A87" s="15"/>
      <c r="B87" s="3"/>
      <c r="C87" s="3"/>
      <c r="D87" s="3"/>
      <c r="E87" s="3"/>
      <c r="F87" s="15"/>
      <c r="G87" s="3"/>
      <c r="H87" s="15"/>
      <c r="I87" s="3"/>
      <c r="J87" s="3"/>
      <c r="K87" s="3"/>
      <c r="L87" s="3"/>
      <c r="M87" s="1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5" customHeight="1">
      <c r="A88" s="36"/>
      <c r="B88" s="37"/>
      <c r="C88" s="38" t="s">
        <v>129</v>
      </c>
      <c r="D88" s="37"/>
      <c r="E88" s="36"/>
      <c r="F88" s="3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6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27" customHeight="1">
      <c r="A90" s="67" t="s">
        <v>132</v>
      </c>
      <c r="B90" s="43">
        <v>2019</v>
      </c>
      <c r="C90" s="68">
        <v>2018</v>
      </c>
      <c r="D90" s="79">
        <v>2017</v>
      </c>
      <c r="E90" s="78" t="s">
        <v>156</v>
      </c>
      <c r="F90" s="73" t="s">
        <v>148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4.5" customHeight="1">
      <c r="A91" s="66"/>
      <c r="B91" s="61"/>
      <c r="C91" s="69"/>
      <c r="D91" s="62"/>
      <c r="E91" s="63"/>
      <c r="F91" s="7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46" t="s">
        <v>113</v>
      </c>
      <c r="B92" s="65">
        <v>109.84681150998092</v>
      </c>
      <c r="C92" s="70">
        <v>91</v>
      </c>
      <c r="D92" s="51">
        <v>95</v>
      </c>
      <c r="E92" s="56">
        <f aca="true" t="shared" si="16" ref="E92:E103">IF(B92&gt;0,((B92-C92)/C92)*100,0)</f>
        <v>20.710781879099915</v>
      </c>
      <c r="F92" s="75">
        <f aca="true" t="shared" si="17" ref="F92:F103">IF(B92&gt;0,((B92-D92)/D92)*100,0)</f>
        <v>15.628222642085182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46" t="s">
        <v>114</v>
      </c>
      <c r="B93" s="65">
        <v>92.9114861278346</v>
      </c>
      <c r="C93" s="70">
        <v>75.07397545078848</v>
      </c>
      <c r="D93" s="51">
        <v>108</v>
      </c>
      <c r="E93" s="56">
        <f t="shared" si="16"/>
        <v>23.75991223315294</v>
      </c>
      <c r="F93" s="75">
        <f t="shared" si="17"/>
        <v>-13.970846177930921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46" t="s">
        <v>115</v>
      </c>
      <c r="B94" s="65">
        <v>134.89719725088923</v>
      </c>
      <c r="C94" s="70">
        <v>126.67767939264343</v>
      </c>
      <c r="D94" s="51">
        <v>100</v>
      </c>
      <c r="E94" s="56">
        <f t="shared" si="16"/>
        <v>6.488528916581291</v>
      </c>
      <c r="F94" s="75">
        <f t="shared" si="17"/>
        <v>34.897197250889235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46" t="s">
        <v>116</v>
      </c>
      <c r="B95" s="65">
        <v>120.492360485847</v>
      </c>
      <c r="C95" s="70">
        <v>99.956012672398</v>
      </c>
      <c r="D95" s="51">
        <v>85</v>
      </c>
      <c r="E95" s="56">
        <f t="shared" si="16"/>
        <v>20.545385179334925</v>
      </c>
      <c r="F95" s="75">
        <f t="shared" si="17"/>
        <v>41.75571821864354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46" t="s">
        <v>117</v>
      </c>
      <c r="B96" s="65">
        <v>82.90841117958419</v>
      </c>
      <c r="C96" s="70">
        <v>120.52106447593515</v>
      </c>
      <c r="D96" s="51">
        <v>64</v>
      </c>
      <c r="E96" s="56">
        <f t="shared" si="16"/>
        <v>-31.208364662146842</v>
      </c>
      <c r="F96" s="75">
        <f t="shared" si="17"/>
        <v>29.5443924681003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46" t="s">
        <v>118</v>
      </c>
      <c r="B97" s="65">
        <v>119.25652608521472</v>
      </c>
      <c r="C97" s="70">
        <v>106.11354243865316</v>
      </c>
      <c r="D97" s="51">
        <v>122</v>
      </c>
      <c r="E97" s="56">
        <f t="shared" si="16"/>
        <v>12.38577409114378</v>
      </c>
      <c r="F97" s="75">
        <f t="shared" si="17"/>
        <v>-2.248749110479741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46" t="s">
        <v>109</v>
      </c>
      <c r="B98" s="65">
        <v>138.3974220334885</v>
      </c>
      <c r="C98" s="70">
        <v>143.6525690918334</v>
      </c>
      <c r="D98" s="51">
        <v>142</v>
      </c>
      <c r="E98" s="56">
        <f t="shared" si="16"/>
        <v>-3.6582339540237685</v>
      </c>
      <c r="F98" s="75">
        <f t="shared" si="17"/>
        <v>-2.5370267369799224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46" t="s">
        <v>119</v>
      </c>
      <c r="B99" s="65"/>
      <c r="C99" s="70">
        <v>82.63245881436526</v>
      </c>
      <c r="D99" s="51">
        <v>77</v>
      </c>
      <c r="E99" s="56">
        <f t="shared" si="16"/>
        <v>0</v>
      </c>
      <c r="F99" s="75">
        <f t="shared" si="17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46" t="s">
        <v>122</v>
      </c>
      <c r="B100" s="65"/>
      <c r="C100" s="70">
        <v>108.27151746754578</v>
      </c>
      <c r="D100" s="51">
        <v>96.05606940410468</v>
      </c>
      <c r="E100" s="56">
        <f t="shared" si="16"/>
        <v>0</v>
      </c>
      <c r="F100" s="75">
        <f t="shared" si="17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46" t="s">
        <v>110</v>
      </c>
      <c r="B101" s="65"/>
      <c r="C101" s="70">
        <v>100.72251541834889</v>
      </c>
      <c r="D101" s="51">
        <v>105.14363098313122</v>
      </c>
      <c r="E101" s="56">
        <f t="shared" si="16"/>
        <v>0</v>
      </c>
      <c r="F101" s="75">
        <f t="shared" si="17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46" t="s">
        <v>111</v>
      </c>
      <c r="B102" s="65"/>
      <c r="C102" s="70">
        <v>130.6151117452004</v>
      </c>
      <c r="D102" s="51">
        <v>118.05736894892809</v>
      </c>
      <c r="E102" s="56">
        <f t="shared" si="16"/>
        <v>0</v>
      </c>
      <c r="F102" s="75">
        <f t="shared" si="17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46" t="s">
        <v>112</v>
      </c>
      <c r="B103" s="65"/>
      <c r="C103" s="70">
        <v>156.92095655886118</v>
      </c>
      <c r="D103" s="51">
        <v>184</v>
      </c>
      <c r="E103" s="56">
        <f t="shared" si="16"/>
        <v>0</v>
      </c>
      <c r="F103" s="75">
        <f t="shared" si="17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6.5" customHeight="1">
      <c r="A104" s="46" t="s">
        <v>163</v>
      </c>
      <c r="B104" s="65">
        <f>SUM(B92:B103)</f>
        <v>798.7102146728391</v>
      </c>
      <c r="C104" s="70">
        <v>762.9948435222516</v>
      </c>
      <c r="D104" s="51">
        <v>716</v>
      </c>
      <c r="E104" s="56">
        <f>IF(B104&gt;0,((B104-C104)/C104)*100,0)</f>
        <v>4.680945284729956</v>
      </c>
      <c r="F104" s="75">
        <f>IF(B104&gt;0,((B104-D104)/D104)*100,0)</f>
        <v>11.551705959893734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6.5" customHeight="1">
      <c r="A105" s="47" t="s">
        <v>133</v>
      </c>
      <c r="B105" s="60">
        <f>IF(COUNTA(B92:B103)=12,SUM(B92:B103),"")</f>
      </c>
      <c r="C105" s="71">
        <f>SUM(C92:C103)</f>
        <v>1342.1574035265733</v>
      </c>
      <c r="D105" s="52">
        <f>SUM(D92:D103)</f>
        <v>1296.2570693361638</v>
      </c>
      <c r="E105" s="57">
        <f>IF(B105="","",((B105-C105)/C105)*100)</f>
      </c>
      <c r="F105" s="76">
        <f>IF(B105="","",((B105-D105)/D105)*100)</f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4.5" customHeight="1">
      <c r="A106" s="48"/>
      <c r="B106" s="53"/>
      <c r="C106" s="72"/>
      <c r="D106" s="55"/>
      <c r="E106" s="58"/>
      <c r="F106" s="7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</sheetData>
  <sheetProtection/>
  <mergeCells count="1">
    <mergeCell ref="C3:E3"/>
  </mergeCells>
  <printOptions horizontalCentered="1"/>
  <pageMargins left="0.17" right="0.17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showGridLines="0" workbookViewId="0" topLeftCell="A1">
      <selection activeCell="F3" sqref="F3:H3"/>
    </sheetView>
  </sheetViews>
  <sheetFormatPr defaultColWidth="11.421875" defaultRowHeight="12.75"/>
  <cols>
    <col min="1" max="1" width="20.421875" style="2" customWidth="1"/>
    <col min="2" max="2" width="8.00390625" style="2" customWidth="1"/>
    <col min="3" max="3" width="7.57421875" style="2" customWidth="1"/>
    <col min="4" max="4" width="8.00390625" style="2" customWidth="1"/>
    <col min="5" max="5" width="7.57421875" style="2" customWidth="1"/>
    <col min="6" max="6" width="8.00390625" style="2" customWidth="1"/>
    <col min="7" max="9" width="7.57421875" style="2" customWidth="1"/>
    <col min="10" max="10" width="8.28125" style="2" customWidth="1"/>
    <col min="11" max="11" width="7.57421875" style="2" customWidth="1"/>
    <col min="12" max="16384" width="11.421875" style="2" customWidth="1"/>
  </cols>
  <sheetData>
    <row r="1" ht="15">
      <c r="E1" s="207" t="s">
        <v>96</v>
      </c>
    </row>
    <row r="2" ht="12.75"/>
    <row r="3" spans="6:8" ht="14.25">
      <c r="F3" s="251" t="s">
        <v>159</v>
      </c>
      <c r="G3" s="252"/>
      <c r="H3" s="252"/>
    </row>
    <row r="4" ht="12.75"/>
    <row r="5" spans="1:11" ht="14.25" customHeight="1">
      <c r="A5" s="208"/>
      <c r="B5" s="253" t="s">
        <v>164</v>
      </c>
      <c r="C5" s="253"/>
      <c r="D5" s="254" t="s">
        <v>165</v>
      </c>
      <c r="E5" s="253"/>
      <c r="F5" s="254" t="s">
        <v>166</v>
      </c>
      <c r="G5" s="255"/>
      <c r="H5" s="256" t="s">
        <v>157</v>
      </c>
      <c r="I5" s="257"/>
      <c r="J5" s="258" t="s">
        <v>158</v>
      </c>
      <c r="K5" s="259"/>
    </row>
    <row r="6" spans="1:11" ht="16.5" customHeight="1">
      <c r="A6" s="209"/>
      <c r="B6" s="210" t="s">
        <v>46</v>
      </c>
      <c r="C6" s="211" t="s">
        <v>54</v>
      </c>
      <c r="D6" s="212" t="s">
        <v>46</v>
      </c>
      <c r="E6" s="211" t="s">
        <v>54</v>
      </c>
      <c r="F6" s="212" t="s">
        <v>46</v>
      </c>
      <c r="G6" s="211" t="s">
        <v>54</v>
      </c>
      <c r="H6" s="212" t="s">
        <v>46</v>
      </c>
      <c r="I6" s="213" t="s">
        <v>54</v>
      </c>
      <c r="J6" s="212" t="s">
        <v>46</v>
      </c>
      <c r="K6" s="214" t="s">
        <v>54</v>
      </c>
    </row>
    <row r="7" spans="1:13" ht="16.5" customHeight="1">
      <c r="A7" s="98" t="s">
        <v>55</v>
      </c>
      <c r="B7" s="59">
        <f>B10+B11+B12+B13+B14</f>
        <v>12399.41</v>
      </c>
      <c r="C7" s="120">
        <v>100</v>
      </c>
      <c r="D7" s="59">
        <f>D10+D11+D12+D13+D14</f>
        <v>12172</v>
      </c>
      <c r="E7" s="120">
        <v>100</v>
      </c>
      <c r="F7" s="59">
        <f>F10+F11+F12+F13+F14</f>
        <v>12095</v>
      </c>
      <c r="G7" s="120">
        <v>100</v>
      </c>
      <c r="H7" s="59">
        <f>B7-D7</f>
        <v>227.40999999999985</v>
      </c>
      <c r="I7" s="121">
        <f>(H7/D7)*100</f>
        <v>1.868304304962207</v>
      </c>
      <c r="J7" s="59">
        <f>B7-F7</f>
        <v>304.40999999999985</v>
      </c>
      <c r="K7" s="86">
        <f>(J7/F7)*100</f>
        <v>2.5168251343530375</v>
      </c>
      <c r="L7" s="226"/>
      <c r="M7" s="227"/>
    </row>
    <row r="8" spans="1:13" ht="6" customHeight="1">
      <c r="A8" s="215"/>
      <c r="B8" s="42"/>
      <c r="C8" s="107"/>
      <c r="D8" s="42"/>
      <c r="E8" s="107"/>
      <c r="F8" s="42"/>
      <c r="G8" s="107"/>
      <c r="H8" s="26"/>
      <c r="I8" s="107"/>
      <c r="J8" s="26"/>
      <c r="K8" s="29"/>
      <c r="L8" s="226"/>
      <c r="M8" s="227"/>
    </row>
    <row r="9" spans="1:13" ht="12.75" customHeight="1">
      <c r="A9" s="99" t="s">
        <v>56</v>
      </c>
      <c r="B9" s="42"/>
      <c r="C9" s="107"/>
      <c r="D9" s="42"/>
      <c r="E9" s="107"/>
      <c r="F9" s="42"/>
      <c r="G9" s="107"/>
      <c r="H9" s="26"/>
      <c r="I9" s="107"/>
      <c r="J9" s="26"/>
      <c r="K9" s="29"/>
      <c r="L9" s="226"/>
      <c r="M9" s="227"/>
    </row>
    <row r="10" spans="1:13" ht="12.75" customHeight="1">
      <c r="A10" s="100" t="str">
        <f>" France "</f>
        <v> France </v>
      </c>
      <c r="B10" s="42">
        <v>4362.24</v>
      </c>
      <c r="C10" s="108">
        <f>(B10/$B$7)*100</f>
        <v>35.181028774756214</v>
      </c>
      <c r="D10" s="42">
        <v>4467.01</v>
      </c>
      <c r="E10" s="108">
        <f>(D10/$D$7)*100</f>
        <v>36.69906342425238</v>
      </c>
      <c r="F10" s="42">
        <v>4226</v>
      </c>
      <c r="G10" s="108">
        <f>(F10/$F$7)*100</f>
        <v>34.94005787515502</v>
      </c>
      <c r="H10" s="42">
        <f>B10-D10</f>
        <v>-104.77000000000044</v>
      </c>
      <c r="I10" s="108">
        <f>(H10/D10)*100</f>
        <v>-2.345416732892929</v>
      </c>
      <c r="J10" s="42">
        <f>B10-F10</f>
        <v>136.23999999999978</v>
      </c>
      <c r="K10" s="85">
        <f>(J10/F10)*100</f>
        <v>3.22385234264079</v>
      </c>
      <c r="L10" s="226"/>
      <c r="M10" s="227"/>
    </row>
    <row r="11" spans="1:13" ht="12.75" customHeight="1">
      <c r="A11" s="100" t="s">
        <v>16</v>
      </c>
      <c r="B11" s="42">
        <v>901.87</v>
      </c>
      <c r="C11" s="108">
        <f>(B11/$B$7)*100</f>
        <v>7.273491238696035</v>
      </c>
      <c r="D11" s="42">
        <v>1138.94</v>
      </c>
      <c r="E11" s="108">
        <f>(D11/$D$7)*100</f>
        <v>9.357048964837333</v>
      </c>
      <c r="F11" s="42">
        <v>1078</v>
      </c>
      <c r="G11" s="108">
        <f>(F11/$F$7)*100</f>
        <v>8.912773873501447</v>
      </c>
      <c r="H11" s="42">
        <f>B11-D11</f>
        <v>-237.07000000000005</v>
      </c>
      <c r="I11" s="108">
        <f>(H11/D11)*100</f>
        <v>-20.814968303861487</v>
      </c>
      <c r="J11" s="42">
        <f>B11-F11</f>
        <v>-176.13</v>
      </c>
      <c r="K11" s="85">
        <f>(J11/F11)*100</f>
        <v>-16.338589981447125</v>
      </c>
      <c r="L11" s="226"/>
      <c r="M11" s="227"/>
    </row>
    <row r="12" spans="1:13" ht="12.75" customHeight="1">
      <c r="A12" s="100" t="s">
        <v>17</v>
      </c>
      <c r="B12" s="42">
        <v>2643.29</v>
      </c>
      <c r="C12" s="108">
        <f>(B12/$B$7)*100</f>
        <v>21.317869156677617</v>
      </c>
      <c r="D12" s="42">
        <v>2278.02</v>
      </c>
      <c r="E12" s="108">
        <f>(D12/$D$7)*100</f>
        <v>18.715248110417352</v>
      </c>
      <c r="F12" s="42">
        <v>2670</v>
      </c>
      <c r="G12" s="108">
        <f>(F12/$F$7)*100</f>
        <v>22.075237701529556</v>
      </c>
      <c r="H12" s="42">
        <f>B12-D12</f>
        <v>365.27</v>
      </c>
      <c r="I12" s="108">
        <f>(H12/D12)*100</f>
        <v>16.034538766121457</v>
      </c>
      <c r="J12" s="42">
        <f>B12-F12</f>
        <v>-26.710000000000036</v>
      </c>
      <c r="K12" s="85">
        <f>(J12/F12)*100</f>
        <v>-1.0003745318352073</v>
      </c>
      <c r="L12" s="226"/>
      <c r="M12" s="227"/>
    </row>
    <row r="13" spans="1:13" ht="12.75" customHeight="1">
      <c r="A13" s="100" t="s">
        <v>18</v>
      </c>
      <c r="B13" s="42">
        <v>1934.62</v>
      </c>
      <c r="C13" s="108">
        <f>(B13/$B$7)*100</f>
        <v>15.602516571352993</v>
      </c>
      <c r="D13" s="42">
        <v>1724.64</v>
      </c>
      <c r="E13" s="108">
        <f>(D13/$D$7)*100</f>
        <v>14.168912257640487</v>
      </c>
      <c r="F13" s="42">
        <v>1543</v>
      </c>
      <c r="G13" s="108">
        <f>(F13/$F$7)*100</f>
        <v>12.757337742868954</v>
      </c>
      <c r="H13" s="42">
        <f>B13-D13</f>
        <v>209.9799999999998</v>
      </c>
      <c r="I13" s="108">
        <f>(H13/D13)*100</f>
        <v>12.175294554225797</v>
      </c>
      <c r="J13" s="42">
        <f>B13-F13</f>
        <v>391.6199999999999</v>
      </c>
      <c r="K13" s="85">
        <f>(J13/F13)*100</f>
        <v>25.380427738172383</v>
      </c>
      <c r="L13" s="226"/>
      <c r="M13" s="227"/>
    </row>
    <row r="14" spans="1:16" ht="12.75" customHeight="1">
      <c r="A14" s="100" t="s">
        <v>19</v>
      </c>
      <c r="B14" s="42">
        <v>2557.39</v>
      </c>
      <c r="C14" s="108">
        <f>(B14/$B$7)*100</f>
        <v>20.625094258517137</v>
      </c>
      <c r="D14" s="42">
        <v>2563.39</v>
      </c>
      <c r="E14" s="108">
        <f>(D14/$D$7)*100</f>
        <v>21.059727242852446</v>
      </c>
      <c r="F14" s="42">
        <v>2578</v>
      </c>
      <c r="G14" s="108">
        <f>(F14/$F$7)*100</f>
        <v>21.31459280694502</v>
      </c>
      <c r="H14" s="42">
        <f>B14-D14</f>
        <v>-6</v>
      </c>
      <c r="I14" s="108">
        <f>(H14/D14)*100</f>
        <v>-0.23406504667647143</v>
      </c>
      <c r="J14" s="42">
        <f>B14-F14</f>
        <v>-20.610000000000127</v>
      </c>
      <c r="K14" s="85">
        <f>(J14/F14)*100</f>
        <v>-0.799456943366956</v>
      </c>
      <c r="L14" s="226"/>
      <c r="M14" s="227"/>
      <c r="P14" s="216"/>
    </row>
    <row r="15" spans="1:13" ht="6" customHeight="1">
      <c r="A15" s="215"/>
      <c r="B15" s="42"/>
      <c r="C15" s="107"/>
      <c r="D15" s="42"/>
      <c r="E15" s="107"/>
      <c r="F15" s="42"/>
      <c r="G15" s="107"/>
      <c r="H15" s="26"/>
      <c r="I15" s="107"/>
      <c r="J15" s="26"/>
      <c r="K15" s="29"/>
      <c r="L15" s="226"/>
      <c r="M15" s="227"/>
    </row>
    <row r="16" spans="1:13" ht="12.75" customHeight="1">
      <c r="A16" s="99" t="s">
        <v>57</v>
      </c>
      <c r="B16" s="42"/>
      <c r="C16" s="107"/>
      <c r="D16" s="42"/>
      <c r="E16" s="107"/>
      <c r="F16" s="42"/>
      <c r="G16" s="107"/>
      <c r="H16" s="26"/>
      <c r="I16" s="107"/>
      <c r="J16" s="26"/>
      <c r="K16" s="29"/>
      <c r="L16" s="226"/>
      <c r="M16" s="227"/>
    </row>
    <row r="17" spans="1:15" s="3" customFormat="1" ht="12.75">
      <c r="A17" s="100" t="s">
        <v>47</v>
      </c>
      <c r="B17" s="33">
        <v>6253.28143597195</v>
      </c>
      <c r="C17" s="109">
        <f>(B17/$B$7)*100</f>
        <v>50.43208859108578</v>
      </c>
      <c r="D17" s="33">
        <v>6062.79463513021</v>
      </c>
      <c r="E17" s="109">
        <f>(D17/$D$7)*100</f>
        <v>49.809354544283686</v>
      </c>
      <c r="F17" s="33">
        <v>6293.01799663661</v>
      </c>
      <c r="G17" s="109">
        <f>(F17/$F$7)*100</f>
        <v>52.02991315945936</v>
      </c>
      <c r="H17" s="33">
        <f>B17-D17</f>
        <v>190.48680084173975</v>
      </c>
      <c r="I17" s="109">
        <f>(H17/D17)*100</f>
        <v>3.141897628166135</v>
      </c>
      <c r="J17" s="33">
        <f>B17-F17</f>
        <v>-39.73656066466083</v>
      </c>
      <c r="K17" s="106">
        <f>(J17/F17)*100</f>
        <v>-0.6314388531210078</v>
      </c>
      <c r="L17" s="226"/>
      <c r="M17" s="227"/>
      <c r="N17" s="2"/>
      <c r="O17" s="2"/>
    </row>
    <row r="18" spans="1:15" s="3" customFormat="1" ht="12.75">
      <c r="A18" s="100" t="s">
        <v>48</v>
      </c>
      <c r="B18" s="33">
        <v>6140.04562518963</v>
      </c>
      <c r="C18" s="109">
        <f>(B18/$B$7)*100</f>
        <v>49.518853116314645</v>
      </c>
      <c r="D18" s="33">
        <v>5956.30771327463</v>
      </c>
      <c r="E18" s="109">
        <f>(D18/$D$7)*100</f>
        <v>48.934503066666366</v>
      </c>
      <c r="F18" s="33">
        <v>5802.13800899202</v>
      </c>
      <c r="G18" s="109">
        <f>(F18/$F$7)*100</f>
        <v>47.97137667624655</v>
      </c>
      <c r="H18" s="33">
        <f>B18-D18</f>
        <v>183.73791191500004</v>
      </c>
      <c r="I18" s="109">
        <f>(H18/D18)*100</f>
        <v>3.084761915599312</v>
      </c>
      <c r="J18" s="33">
        <f>B18-F18</f>
        <v>337.90761619760997</v>
      </c>
      <c r="K18" s="106">
        <f>(J18/F18)*100</f>
        <v>5.823846583344424</v>
      </c>
      <c r="L18" s="226"/>
      <c r="M18" s="227"/>
      <c r="N18" s="2"/>
      <c r="O18" s="2"/>
    </row>
    <row r="19" spans="1:15" s="3" customFormat="1" ht="12.75">
      <c r="A19" s="100" t="s">
        <v>49</v>
      </c>
      <c r="B19" s="33">
        <v>6.07535795026374</v>
      </c>
      <c r="C19" s="109">
        <f>(B19/$B$7)*100</f>
        <v>0.04899715349572069</v>
      </c>
      <c r="D19" s="33">
        <v>152.904716161838</v>
      </c>
      <c r="E19" s="109">
        <f>(D19/$D$7)*100</f>
        <v>1.2562004285395827</v>
      </c>
      <c r="F19" s="33"/>
      <c r="G19" s="109">
        <f>(F19/$F$7)*100</f>
        <v>0</v>
      </c>
      <c r="H19" s="33">
        <f>B19-D19</f>
        <v>-146.82935821157426</v>
      </c>
      <c r="I19" s="109">
        <f>IF(D19=0,0,(H19/D19)*100)</f>
        <v>-96.02670335960507</v>
      </c>
      <c r="J19" s="33">
        <f>B19-F19</f>
        <v>6.07535795026374</v>
      </c>
      <c r="K19" s="106">
        <f>IF(F19=0,0,(J19/F19)*100)</f>
        <v>0</v>
      </c>
      <c r="L19" s="226"/>
      <c r="M19" s="227"/>
      <c r="N19" s="2"/>
      <c r="O19" s="2"/>
    </row>
    <row r="20" spans="1:13" ht="6" customHeight="1">
      <c r="A20" s="215"/>
      <c r="B20" s="42"/>
      <c r="C20" s="107"/>
      <c r="D20" s="42"/>
      <c r="E20" s="107"/>
      <c r="F20" s="42"/>
      <c r="G20" s="107"/>
      <c r="H20" s="26"/>
      <c r="I20" s="107"/>
      <c r="J20" s="26"/>
      <c r="K20" s="29"/>
      <c r="L20" s="226"/>
      <c r="M20" s="227"/>
    </row>
    <row r="21" spans="1:13" ht="12.75" customHeight="1">
      <c r="A21" s="99" t="s">
        <v>58</v>
      </c>
      <c r="B21" s="42"/>
      <c r="C21" s="107"/>
      <c r="D21" s="42"/>
      <c r="E21" s="107"/>
      <c r="F21" s="42"/>
      <c r="G21" s="107"/>
      <c r="H21" s="26"/>
      <c r="I21" s="107"/>
      <c r="J21" s="26"/>
      <c r="K21" s="29"/>
      <c r="L21" s="226"/>
      <c r="M21" s="227"/>
    </row>
    <row r="22" spans="1:13" s="3" customFormat="1" ht="12.75">
      <c r="A22" s="100" t="s">
        <v>40</v>
      </c>
      <c r="B22" s="33">
        <v>813.652415972824</v>
      </c>
      <c r="C22" s="109">
        <f aca="true" t="shared" si="0" ref="C22:C31">(B22/$B$7)*100</f>
        <v>6.562025257434216</v>
      </c>
      <c r="D22" s="33">
        <v>720.920771570222</v>
      </c>
      <c r="E22" s="109">
        <f aca="true" t="shared" si="1" ref="E22:E31">(D22/$D$7)*100</f>
        <v>5.9227799175995886</v>
      </c>
      <c r="F22" s="33">
        <v>686.734991693162</v>
      </c>
      <c r="G22" s="109">
        <f aca="true" t="shared" si="2" ref="G22:G31">(F22/$F$7)*100</f>
        <v>5.6778420148256465</v>
      </c>
      <c r="H22" s="33">
        <f aca="true" t="shared" si="3" ref="H22:H31">B22-D22</f>
        <v>92.731644402602</v>
      </c>
      <c r="I22" s="109">
        <f aca="true" t="shared" si="4" ref="I22:I31">IF(D22=0,0,(H22/D22)*100)</f>
        <v>12.862945286015995</v>
      </c>
      <c r="J22" s="33">
        <f aca="true" t="shared" si="5" ref="J22:J31">B22-F22</f>
        <v>126.91742427966199</v>
      </c>
      <c r="K22" s="106">
        <f aca="true" t="shared" si="6" ref="K22:K31">(J22/F22)*100</f>
        <v>18.481281107686673</v>
      </c>
      <c r="L22" s="226"/>
      <c r="M22" s="227"/>
    </row>
    <row r="23" spans="1:13" s="3" customFormat="1" ht="12.75">
      <c r="A23" s="100" t="s">
        <v>41</v>
      </c>
      <c r="B23" s="33">
        <v>1527.97104532171</v>
      </c>
      <c r="C23" s="109">
        <f t="shared" si="0"/>
        <v>12.322933472816127</v>
      </c>
      <c r="D23" s="33">
        <v>1533.79536352074</v>
      </c>
      <c r="E23" s="109">
        <f t="shared" si="1"/>
        <v>12.601013502470753</v>
      </c>
      <c r="F23" s="33">
        <v>1523.35912398384</v>
      </c>
      <c r="G23" s="109">
        <f t="shared" si="2"/>
        <v>12.594949350837867</v>
      </c>
      <c r="H23" s="33">
        <f t="shared" si="3"/>
        <v>-5.8243181990299036</v>
      </c>
      <c r="I23" s="109">
        <f t="shared" si="4"/>
        <v>-0.3797324165630878</v>
      </c>
      <c r="J23" s="33">
        <f t="shared" si="5"/>
        <v>4.6119213378701716</v>
      </c>
      <c r="K23" s="106">
        <f t="shared" si="6"/>
        <v>0.3027468221550558</v>
      </c>
      <c r="L23" s="226"/>
      <c r="M23" s="227"/>
    </row>
    <row r="24" spans="1:13" s="3" customFormat="1" ht="12.75">
      <c r="A24" s="100" t="s">
        <v>42</v>
      </c>
      <c r="B24" s="33">
        <v>1998.65184241865</v>
      </c>
      <c r="C24" s="109">
        <f t="shared" si="0"/>
        <v>16.11892696844971</v>
      </c>
      <c r="D24" s="33">
        <v>1897.30600757435</v>
      </c>
      <c r="E24" s="109">
        <f t="shared" si="1"/>
        <v>15.587463092132353</v>
      </c>
      <c r="F24" s="33">
        <v>2094.79683659259</v>
      </c>
      <c r="G24" s="109">
        <f t="shared" si="2"/>
        <v>17.319527379847788</v>
      </c>
      <c r="H24" s="33">
        <f t="shared" si="3"/>
        <v>101.34583484430004</v>
      </c>
      <c r="I24" s="109">
        <f t="shared" si="4"/>
        <v>5.3415650632903295</v>
      </c>
      <c r="J24" s="33">
        <f t="shared" si="5"/>
        <v>-96.14499417393995</v>
      </c>
      <c r="K24" s="106">
        <f t="shared" si="6"/>
        <v>-4.58970495345649</v>
      </c>
      <c r="L24" s="226"/>
      <c r="M24" s="227"/>
    </row>
    <row r="25" spans="1:13" s="3" customFormat="1" ht="12.75">
      <c r="A25" s="100" t="s">
        <v>36</v>
      </c>
      <c r="B25" s="33">
        <v>1772.76689752738</v>
      </c>
      <c r="C25" s="109">
        <f t="shared" si="0"/>
        <v>14.297187507529632</v>
      </c>
      <c r="D25" s="33">
        <v>1790.95350847409</v>
      </c>
      <c r="E25" s="109">
        <f t="shared" si="1"/>
        <v>14.713715974976093</v>
      </c>
      <c r="F25" s="33">
        <v>1772.98490699376</v>
      </c>
      <c r="G25" s="109">
        <f t="shared" si="2"/>
        <v>14.658825192176602</v>
      </c>
      <c r="H25" s="33">
        <f t="shared" si="3"/>
        <v>-18.18661094671006</v>
      </c>
      <c r="I25" s="109">
        <f t="shared" si="4"/>
        <v>-1.0154708573203128</v>
      </c>
      <c r="J25" s="33">
        <f t="shared" si="5"/>
        <v>-0.21800946637995366</v>
      </c>
      <c r="K25" s="106">
        <f t="shared" si="6"/>
        <v>-0.0122961828676594</v>
      </c>
      <c r="L25" s="226"/>
      <c r="M25" s="227"/>
    </row>
    <row r="26" spans="1:13" s="3" customFormat="1" ht="12.75">
      <c r="A26" s="100" t="s">
        <v>37</v>
      </c>
      <c r="B26" s="33">
        <v>1990.06560613759</v>
      </c>
      <c r="C26" s="109">
        <f t="shared" si="0"/>
        <v>16.04967983265002</v>
      </c>
      <c r="D26" s="33">
        <v>1883.31431084464</v>
      </c>
      <c r="E26" s="109">
        <f t="shared" si="1"/>
        <v>15.472513234017745</v>
      </c>
      <c r="F26" s="33">
        <v>1932.12556230929</v>
      </c>
      <c r="G26" s="109">
        <f t="shared" si="2"/>
        <v>15.974580920291773</v>
      </c>
      <c r="H26" s="33">
        <f t="shared" si="3"/>
        <v>106.75129529295009</v>
      </c>
      <c r="I26" s="109">
        <f t="shared" si="4"/>
        <v>5.668267621514204</v>
      </c>
      <c r="J26" s="33">
        <f t="shared" si="5"/>
        <v>57.94004382830008</v>
      </c>
      <c r="K26" s="106">
        <f t="shared" si="6"/>
        <v>2.9987721791253428</v>
      </c>
      <c r="L26" s="226"/>
      <c r="M26" s="227"/>
    </row>
    <row r="27" spans="1:13" s="3" customFormat="1" ht="12.75">
      <c r="A27" s="100" t="s">
        <v>38</v>
      </c>
      <c r="B27" s="33">
        <v>2023.88553644316</v>
      </c>
      <c r="C27" s="109">
        <f t="shared" si="0"/>
        <v>16.32243418391004</v>
      </c>
      <c r="D27" s="33">
        <v>1911.79043470455</v>
      </c>
      <c r="E27" s="109">
        <f t="shared" si="1"/>
        <v>15.706461014661107</v>
      </c>
      <c r="F27" s="33">
        <v>2010.29363690449</v>
      </c>
      <c r="G27" s="109">
        <f t="shared" si="2"/>
        <v>16.620865125295495</v>
      </c>
      <c r="H27" s="33">
        <f t="shared" si="3"/>
        <v>112.09510173860986</v>
      </c>
      <c r="I27" s="109">
        <f t="shared" si="4"/>
        <v>5.863357180983759</v>
      </c>
      <c r="J27" s="33">
        <f t="shared" si="5"/>
        <v>13.59189953866985</v>
      </c>
      <c r="K27" s="106">
        <f t="shared" si="6"/>
        <v>0.6761151350804184</v>
      </c>
      <c r="L27" s="226"/>
      <c r="M27" s="227"/>
    </row>
    <row r="28" spans="1:13" s="3" customFormat="1" ht="12.75">
      <c r="A28" s="100" t="s">
        <v>39</v>
      </c>
      <c r="B28" s="33">
        <v>1214.86638211802</v>
      </c>
      <c r="C28" s="109">
        <f t="shared" si="0"/>
        <v>9.797775717699633</v>
      </c>
      <c r="D28" s="33">
        <v>1266.12920725665</v>
      </c>
      <c r="E28" s="109">
        <f t="shared" si="1"/>
        <v>10.401981656725683</v>
      </c>
      <c r="F28" s="33">
        <v>1122.55956306641</v>
      </c>
      <c r="G28" s="109">
        <f t="shared" si="2"/>
        <v>9.281186962103432</v>
      </c>
      <c r="H28" s="33">
        <f t="shared" si="3"/>
        <v>-51.26282513862998</v>
      </c>
      <c r="I28" s="109">
        <f t="shared" si="4"/>
        <v>-4.048783081918019</v>
      </c>
      <c r="J28" s="33">
        <f t="shared" si="5"/>
        <v>92.30681905161009</v>
      </c>
      <c r="K28" s="106">
        <f t="shared" si="6"/>
        <v>8.222888307099058</v>
      </c>
      <c r="L28" s="226"/>
      <c r="M28" s="227"/>
    </row>
    <row r="29" spans="1:13" s="3" customFormat="1" ht="12.75">
      <c r="A29" s="100" t="s">
        <v>43</v>
      </c>
      <c r="B29" s="33">
        <v>493.796006031285</v>
      </c>
      <c r="C29" s="109">
        <f t="shared" si="0"/>
        <v>3.9824153409822323</v>
      </c>
      <c r="D29" s="33">
        <v>572.47779058011</v>
      </c>
      <c r="E29" s="109">
        <f t="shared" si="1"/>
        <v>4.703235216727817</v>
      </c>
      <c r="F29" s="33">
        <v>415.514422258214</v>
      </c>
      <c r="G29" s="109">
        <f t="shared" si="2"/>
        <v>3.435423086053857</v>
      </c>
      <c r="H29" s="33">
        <f t="shared" si="3"/>
        <v>-78.68178454882496</v>
      </c>
      <c r="I29" s="109">
        <f t="shared" si="4"/>
        <v>-13.744076336846922</v>
      </c>
      <c r="J29" s="33">
        <f t="shared" si="5"/>
        <v>78.28158377307102</v>
      </c>
      <c r="K29" s="106">
        <f t="shared" si="6"/>
        <v>18.839679101300685</v>
      </c>
      <c r="L29" s="226"/>
      <c r="M29" s="227"/>
    </row>
    <row r="30" spans="1:13" s="3" customFormat="1" ht="12.75">
      <c r="A30" s="100" t="s">
        <v>44</v>
      </c>
      <c r="B30" s="33">
        <v>87.7777281300091</v>
      </c>
      <c r="C30" s="109">
        <f t="shared" si="0"/>
        <v>0.7079185874973817</v>
      </c>
      <c r="D30" s="33">
        <v>129.338499221789</v>
      </c>
      <c r="E30" s="109">
        <f t="shared" si="1"/>
        <v>1.062590364950616</v>
      </c>
      <c r="F30" s="33">
        <v>80.2703926483375</v>
      </c>
      <c r="G30" s="109">
        <f t="shared" si="2"/>
        <v>0.6636659168940678</v>
      </c>
      <c r="H30" s="33">
        <f t="shared" si="3"/>
        <v>-41.5607710917799</v>
      </c>
      <c r="I30" s="109">
        <f t="shared" si="4"/>
        <v>-32.13333333991428</v>
      </c>
      <c r="J30" s="33">
        <f t="shared" si="5"/>
        <v>7.507335481671589</v>
      </c>
      <c r="K30" s="106">
        <f t="shared" si="6"/>
        <v>9.352558563605177</v>
      </c>
      <c r="L30" s="226"/>
      <c r="M30" s="227"/>
    </row>
    <row r="31" spans="1:13" s="3" customFormat="1" ht="12.75">
      <c r="A31" s="100" t="s">
        <v>32</v>
      </c>
      <c r="B31" s="33">
        <v>475.968959011209</v>
      </c>
      <c r="C31" s="109">
        <f t="shared" si="0"/>
        <v>3.838641991927108</v>
      </c>
      <c r="D31" s="33">
        <v>465.981170819543</v>
      </c>
      <c r="E31" s="109">
        <f t="shared" si="1"/>
        <v>3.828304065227925</v>
      </c>
      <c r="F31" s="33">
        <v>456.516569178527</v>
      </c>
      <c r="G31" s="109">
        <f t="shared" si="2"/>
        <v>3.7744238873793052</v>
      </c>
      <c r="H31" s="33">
        <f t="shared" si="3"/>
        <v>9.98778819166597</v>
      </c>
      <c r="I31" s="109">
        <f t="shared" si="4"/>
        <v>2.143388792748852</v>
      </c>
      <c r="J31" s="33">
        <f t="shared" si="5"/>
        <v>19.452389832682</v>
      </c>
      <c r="K31" s="106">
        <f t="shared" si="6"/>
        <v>4.261047932539527</v>
      </c>
      <c r="L31" s="226"/>
      <c r="M31" s="227"/>
    </row>
    <row r="32" spans="1:13" ht="6" customHeight="1">
      <c r="A32" s="215"/>
      <c r="B32" s="42"/>
      <c r="C32" s="107"/>
      <c r="D32" s="42"/>
      <c r="E32" s="107"/>
      <c r="F32" s="42"/>
      <c r="G32" s="107"/>
      <c r="H32" s="26"/>
      <c r="I32" s="107"/>
      <c r="J32" s="26"/>
      <c r="K32" s="29"/>
      <c r="L32" s="226"/>
      <c r="M32" s="227"/>
    </row>
    <row r="33" spans="1:13" s="3" customFormat="1" ht="12.75">
      <c r="A33" s="99" t="s">
        <v>59</v>
      </c>
      <c r="B33" s="94"/>
      <c r="C33" s="110"/>
      <c r="D33" s="94"/>
      <c r="E33" s="110"/>
      <c r="F33" s="94"/>
      <c r="G33" s="110"/>
      <c r="H33" s="94"/>
      <c r="I33" s="110"/>
      <c r="J33" s="94"/>
      <c r="K33" s="102"/>
      <c r="L33" s="226"/>
      <c r="M33" s="227"/>
    </row>
    <row r="34" spans="1:13" s="3" customFormat="1" ht="12.75">
      <c r="A34" s="217" t="s">
        <v>28</v>
      </c>
      <c r="B34" s="33">
        <v>6932.896293097175</v>
      </c>
      <c r="C34" s="109">
        <f>(B34/B$7)*100</f>
        <v>55.91311435864428</v>
      </c>
      <c r="D34" s="33">
        <v>6542.053531925225</v>
      </c>
      <c r="E34" s="109">
        <f>(D34/D$7)*100</f>
        <v>53.7467427861093</v>
      </c>
      <c r="F34" s="33">
        <v>6587</v>
      </c>
      <c r="G34" s="109">
        <f>(F34/F$7)*100</f>
        <v>54.4605208763952</v>
      </c>
      <c r="H34" s="33">
        <f>B34-D34</f>
        <v>390.84276117194986</v>
      </c>
      <c r="I34" s="109">
        <f>IF(D34=0,0,(H34/D34)*100)</f>
        <v>5.974313100078392</v>
      </c>
      <c r="J34" s="33">
        <f>B34-F34</f>
        <v>345.89629309717475</v>
      </c>
      <c r="K34" s="106">
        <f>(J34/F34)*100</f>
        <v>5.251196190939346</v>
      </c>
      <c r="L34" s="226"/>
      <c r="M34" s="227"/>
    </row>
    <row r="35" spans="1:13" s="3" customFormat="1" ht="12.75">
      <c r="A35" s="217" t="s">
        <v>45</v>
      </c>
      <c r="B35" s="33">
        <v>1370.8201465921773</v>
      </c>
      <c r="C35" s="109">
        <f>(B35/B$7)*100</f>
        <v>11.055527211312292</v>
      </c>
      <c r="D35" s="33">
        <v>1174.1117257020724</v>
      </c>
      <c r="E35" s="109">
        <f>(D35/D$7)*100</f>
        <v>9.646004976191854</v>
      </c>
      <c r="F35" s="33">
        <v>1348</v>
      </c>
      <c r="G35" s="109">
        <f>(F35/F$7)*100</f>
        <v>11.14510128152129</v>
      </c>
      <c r="H35" s="33">
        <f>B35-D35</f>
        <v>196.7084208901049</v>
      </c>
      <c r="I35" s="109">
        <f>IF(D35=0,0,(H35/D35)*100)</f>
        <v>16.753807715571618</v>
      </c>
      <c r="J35" s="33">
        <f>B35-F35</f>
        <v>22.820146592177252</v>
      </c>
      <c r="K35" s="106">
        <f>(J35/F35)*100</f>
        <v>1.6928892130695292</v>
      </c>
      <c r="L35" s="226"/>
      <c r="M35" s="227"/>
    </row>
    <row r="36" spans="1:13" s="3" customFormat="1" ht="12.75">
      <c r="A36" s="217" t="s">
        <v>31</v>
      </c>
      <c r="B36" s="33">
        <v>2954.925961603148</v>
      </c>
      <c r="C36" s="109">
        <f>(B36/B$7)*100</f>
        <v>23.83118198045833</v>
      </c>
      <c r="D36" s="33">
        <v>3055.0926777794252</v>
      </c>
      <c r="E36" s="109">
        <f>(D36/D$7)*100</f>
        <v>25.099348322210197</v>
      </c>
      <c r="F36" s="33">
        <v>2840</v>
      </c>
      <c r="G36" s="109">
        <f>(F36/F$7)*100</f>
        <v>23.480777180653163</v>
      </c>
      <c r="H36" s="33">
        <f>B36-D36</f>
        <v>-100.16671617627708</v>
      </c>
      <c r="I36" s="109">
        <f>IF(D36=0,0,(H36/D36)*100)</f>
        <v>-3.2786801168036126</v>
      </c>
      <c r="J36" s="33">
        <f>B36-F36</f>
        <v>114.92596160314815</v>
      </c>
      <c r="K36" s="106">
        <f>(J36/F36)*100</f>
        <v>4.046688788843245</v>
      </c>
      <c r="L36" s="226"/>
      <c r="M36" s="227"/>
    </row>
    <row r="37" spans="1:13" s="3" customFormat="1" ht="12.75">
      <c r="A37" s="217" t="s">
        <v>131</v>
      </c>
      <c r="B37" s="33">
        <v>1140.760017819345</v>
      </c>
      <c r="C37" s="109">
        <f>(B37/B$7)*100</f>
        <v>9.200115310481264</v>
      </c>
      <c r="D37" s="33">
        <v>1400.7491291599583</v>
      </c>
      <c r="E37" s="109">
        <f>(D37/D$7)*100</f>
        <v>11.507961954978297</v>
      </c>
      <c r="F37" s="33">
        <v>1320</v>
      </c>
      <c r="G37" s="109">
        <f>(F37/F$7)*100</f>
        <v>10.913600661430344</v>
      </c>
      <c r="H37" s="33">
        <f>B37-D37</f>
        <v>-259.98911134061336</v>
      </c>
      <c r="I37" s="109">
        <f>IF(D37=0,0,(H37/D37)*100)</f>
        <v>-18.560719112960015</v>
      </c>
      <c r="J37" s="33">
        <f>B37-F37</f>
        <v>-179.23998218065503</v>
      </c>
      <c r="K37" s="106">
        <f>(J37/F37)*100</f>
        <v>-13.578786528837503</v>
      </c>
      <c r="L37" s="226"/>
      <c r="M37" s="227"/>
    </row>
    <row r="38" spans="1:13" ht="6" customHeight="1">
      <c r="A38" s="215"/>
      <c r="B38" s="42"/>
      <c r="C38" s="107"/>
      <c r="D38" s="42"/>
      <c r="E38" s="107"/>
      <c r="F38" s="42"/>
      <c r="G38" s="107"/>
      <c r="H38" s="26"/>
      <c r="I38" s="107"/>
      <c r="J38" s="26"/>
      <c r="K38" s="29"/>
      <c r="L38" s="226"/>
      <c r="M38" s="227"/>
    </row>
    <row r="39" spans="1:15" s="3" customFormat="1" ht="12.75">
      <c r="A39" s="99" t="s">
        <v>64</v>
      </c>
      <c r="B39" s="94"/>
      <c r="C39" s="110"/>
      <c r="D39" s="94"/>
      <c r="E39" s="110"/>
      <c r="F39" s="94"/>
      <c r="G39" s="110"/>
      <c r="H39" s="94"/>
      <c r="I39" s="110"/>
      <c r="J39" s="94"/>
      <c r="K39" s="102"/>
      <c r="L39" s="226"/>
      <c r="M39" s="227"/>
      <c r="N39" s="11"/>
      <c r="O39" s="11"/>
    </row>
    <row r="40" spans="1:13" ht="12.75" customHeight="1">
      <c r="A40" s="100" t="s">
        <v>65</v>
      </c>
      <c r="B40" s="95">
        <v>18.4</v>
      </c>
      <c r="C40" s="108"/>
      <c r="D40" s="95">
        <v>19</v>
      </c>
      <c r="E40" s="108"/>
      <c r="F40" s="95">
        <v>19</v>
      </c>
      <c r="G40" s="108"/>
      <c r="H40" s="95">
        <f>B40-D40</f>
        <v>-0.6000000000000014</v>
      </c>
      <c r="I40" s="108">
        <f>(H40/D40)*100</f>
        <v>-3.157894736842113</v>
      </c>
      <c r="J40" s="95">
        <f>B40-F40</f>
        <v>-0.6000000000000014</v>
      </c>
      <c r="K40" s="85">
        <f>(J40/F40)*100</f>
        <v>-3.157894736842113</v>
      </c>
      <c r="L40" s="226"/>
      <c r="M40" s="227"/>
    </row>
    <row r="41" spans="1:13" ht="12.75" customHeight="1">
      <c r="A41" s="100" t="str">
        <f>" France "</f>
        <v> France </v>
      </c>
      <c r="B41" s="95">
        <v>31.3</v>
      </c>
      <c r="C41" s="108"/>
      <c r="D41" s="95">
        <v>31.1</v>
      </c>
      <c r="E41" s="108"/>
      <c r="F41" s="95">
        <v>32.6</v>
      </c>
      <c r="G41" s="108"/>
      <c r="H41" s="95">
        <f>B41-D41</f>
        <v>0.1999999999999993</v>
      </c>
      <c r="I41" s="108">
        <f>(H41/D41)*100</f>
        <v>0.6430868167202549</v>
      </c>
      <c r="J41" s="95">
        <f>B41-F41</f>
        <v>-1.3000000000000007</v>
      </c>
      <c r="K41" s="85">
        <f>(J41/F41)*100</f>
        <v>-3.987730061349695</v>
      </c>
      <c r="L41" s="226"/>
      <c r="M41" s="227"/>
    </row>
    <row r="42" spans="1:13" ht="12.75" customHeight="1">
      <c r="A42" s="100" t="s">
        <v>16</v>
      </c>
      <c r="B42" s="95">
        <v>7.6</v>
      </c>
      <c r="C42" s="108"/>
      <c r="D42" s="95">
        <v>8.6</v>
      </c>
      <c r="E42" s="108"/>
      <c r="F42" s="95">
        <v>7.5</v>
      </c>
      <c r="G42" s="108"/>
      <c r="H42" s="95">
        <f>B42-D42</f>
        <v>-1</v>
      </c>
      <c r="I42" s="108">
        <f>(H42/D42)*100</f>
        <v>-11.627906976744185</v>
      </c>
      <c r="J42" s="95">
        <f>B42-F42</f>
        <v>0.09999999999999964</v>
      </c>
      <c r="K42" s="85">
        <f>(J42/F42)*100</f>
        <v>1.3333333333333286</v>
      </c>
      <c r="L42" s="226"/>
      <c r="M42" s="227"/>
    </row>
    <row r="43" spans="1:13" ht="12.75" customHeight="1">
      <c r="A43" s="100" t="s">
        <v>17</v>
      </c>
      <c r="B43" s="95">
        <v>8.9</v>
      </c>
      <c r="C43" s="108"/>
      <c r="D43" s="95">
        <v>9.1</v>
      </c>
      <c r="E43" s="108"/>
      <c r="F43" s="95">
        <v>9.2</v>
      </c>
      <c r="G43" s="108"/>
      <c r="H43" s="95">
        <f>B43-D43</f>
        <v>-0.1999999999999993</v>
      </c>
      <c r="I43" s="108">
        <f>(H43/D43)*100</f>
        <v>-2.19780219780219</v>
      </c>
      <c r="J43" s="95">
        <f>B43-F43</f>
        <v>-0.29999999999999893</v>
      </c>
      <c r="K43" s="85">
        <f>(J43/F43)*100</f>
        <v>-3.26086956521738</v>
      </c>
      <c r="L43" s="226"/>
      <c r="M43" s="227"/>
    </row>
    <row r="44" spans="1:13" ht="12.75" customHeight="1">
      <c r="A44" s="100" t="s">
        <v>18</v>
      </c>
      <c r="B44" s="95">
        <v>8.8</v>
      </c>
      <c r="C44" s="108"/>
      <c r="D44" s="95">
        <v>9.4</v>
      </c>
      <c r="E44" s="108"/>
      <c r="F44" s="95">
        <v>9.5</v>
      </c>
      <c r="G44" s="108"/>
      <c r="H44" s="95">
        <f>B44-D44</f>
        <v>-0.5999999999999996</v>
      </c>
      <c r="I44" s="108">
        <f>(H44/D44)*100</f>
        <v>-6.382978723404251</v>
      </c>
      <c r="J44" s="95">
        <f>B44-F44</f>
        <v>-0.6999999999999993</v>
      </c>
      <c r="K44" s="85">
        <f>(J44/F44)*100</f>
        <v>-7.368421052631572</v>
      </c>
      <c r="L44" s="226"/>
      <c r="M44" s="227"/>
    </row>
    <row r="45" spans="1:13" ht="6" customHeight="1">
      <c r="A45" s="215"/>
      <c r="B45" s="42"/>
      <c r="C45" s="107"/>
      <c r="D45" s="42"/>
      <c r="E45" s="107"/>
      <c r="F45" s="42"/>
      <c r="G45" s="107"/>
      <c r="H45" s="26"/>
      <c r="I45" s="107"/>
      <c r="J45" s="26"/>
      <c r="K45" s="29"/>
      <c r="L45" s="226"/>
      <c r="M45" s="227"/>
    </row>
    <row r="46" spans="1:13" ht="12.75" customHeight="1">
      <c r="A46" s="99" t="s">
        <v>60</v>
      </c>
      <c r="B46" s="42"/>
      <c r="C46" s="107"/>
      <c r="D46" s="42"/>
      <c r="E46" s="107"/>
      <c r="F46" s="42"/>
      <c r="G46" s="107"/>
      <c r="H46" s="26"/>
      <c r="I46" s="107"/>
      <c r="J46" s="26"/>
      <c r="K46" s="29"/>
      <c r="L46" s="226"/>
      <c r="M46" s="227"/>
    </row>
    <row r="47" spans="1:13" s="3" customFormat="1" ht="12.75">
      <c r="A47" s="100" t="s">
        <v>29</v>
      </c>
      <c r="B47" s="33">
        <v>6313.1084574576</v>
      </c>
      <c r="C47" s="109">
        <f>(B47/$B$7)*100</f>
        <v>50.914587528419496</v>
      </c>
      <c r="D47" s="33">
        <v>6007.824610843</v>
      </c>
      <c r="E47" s="109">
        <f>(D47/$D$7)*100</f>
        <v>49.35774409171049</v>
      </c>
      <c r="F47" s="33">
        <v>6122.41039251792</v>
      </c>
      <c r="G47" s="109">
        <f>(F47/$F$7)*100</f>
        <v>50.619350082826955</v>
      </c>
      <c r="H47" s="33">
        <f>B47-D47</f>
        <v>305.2838466145995</v>
      </c>
      <c r="I47" s="109">
        <f>IF(D47=0,0,(H47/D47)*100)</f>
        <v>5.081437398548873</v>
      </c>
      <c r="J47" s="33">
        <f>B47-F47</f>
        <v>190.69806493968008</v>
      </c>
      <c r="K47" s="106">
        <f>(J47/F47)*100</f>
        <v>3.1147546915954627</v>
      </c>
      <c r="L47" s="226"/>
      <c r="M47" s="227"/>
    </row>
    <row r="48" spans="1:13" s="3" customFormat="1" ht="12.75">
      <c r="A48" s="100" t="s">
        <v>30</v>
      </c>
      <c r="B48" s="33">
        <v>857.200997812997</v>
      </c>
      <c r="C48" s="109">
        <f>(B48/$B$7)*100</f>
        <v>6.913240209114764</v>
      </c>
      <c r="D48" s="33">
        <v>794.343890297632</v>
      </c>
      <c r="E48" s="109">
        <f>(D48/$D$7)*100</f>
        <v>6.525993183516531</v>
      </c>
      <c r="F48" s="33">
        <v>677.585273081942</v>
      </c>
      <c r="G48" s="109">
        <f>(F48/$F$7)*100</f>
        <v>5.602193245820107</v>
      </c>
      <c r="H48" s="33">
        <f>B48-D48</f>
        <v>62.85710751536499</v>
      </c>
      <c r="I48" s="109">
        <f>IF(D48=0,0,(H48/D48)*100)</f>
        <v>7.9130850357284315</v>
      </c>
      <c r="J48" s="33">
        <f>B48-F48</f>
        <v>179.61572473105502</v>
      </c>
      <c r="K48" s="106">
        <f>(J48/F48)*100</f>
        <v>26.508209647781655</v>
      </c>
      <c r="L48" s="226"/>
      <c r="M48" s="227"/>
    </row>
    <row r="49" spans="1:13" s="3" customFormat="1" ht="12.75">
      <c r="A49" s="100" t="s">
        <v>31</v>
      </c>
      <c r="B49" s="33">
        <v>4337.0927737035</v>
      </c>
      <c r="C49" s="109">
        <f>(B49/$B$7)*100</f>
        <v>34.978218912863596</v>
      </c>
      <c r="D49" s="33">
        <v>4487.32989622737</v>
      </c>
      <c r="E49" s="109">
        <f>(D49/$D$7)*100</f>
        <v>36.866003090924835</v>
      </c>
      <c r="F49" s="33">
        <v>4302.59942408511</v>
      </c>
      <c r="G49" s="109">
        <f>(F49/$F$7)*100</f>
        <v>35.57337266709475</v>
      </c>
      <c r="H49" s="33">
        <f>B49-D49</f>
        <v>-150.2371225238703</v>
      </c>
      <c r="I49" s="109">
        <f>IF(D49=0,0,(H49/D49)*100)</f>
        <v>-3.34802936263231</v>
      </c>
      <c r="J49" s="33">
        <f>B49-F49</f>
        <v>34.49334961839031</v>
      </c>
      <c r="K49" s="106">
        <f>(J49/F49)*100</f>
        <v>0.8016862881843773</v>
      </c>
      <c r="L49" s="226"/>
      <c r="M49" s="227"/>
    </row>
    <row r="50" spans="1:13" s="3" customFormat="1" ht="12.75">
      <c r="A50" s="100" t="s">
        <v>32</v>
      </c>
      <c r="B50" s="33">
        <v>892.000190137749</v>
      </c>
      <c r="C50" s="109">
        <f>(B50/$B$7)*100</f>
        <v>7.193892210498314</v>
      </c>
      <c r="D50" s="33">
        <v>882.50866719868</v>
      </c>
      <c r="E50" s="109">
        <f>(D50/$D$7)*100</f>
        <v>7.250317673337825</v>
      </c>
      <c r="F50" s="33">
        <v>992.560915943651</v>
      </c>
      <c r="G50" s="109">
        <f>(F50/$F$7)*100</f>
        <v>8.206373839964042</v>
      </c>
      <c r="H50" s="33">
        <f>B50-D50</f>
        <v>9.491522939069</v>
      </c>
      <c r="I50" s="109">
        <f>IF(D50=0,0,(H50/D50)*100)</f>
        <v>1.0755161158017459</v>
      </c>
      <c r="J50" s="33">
        <f>B50-F50</f>
        <v>-100.56072580590205</v>
      </c>
      <c r="K50" s="106">
        <f>(J50/F50)*100</f>
        <v>-10.13144122346351</v>
      </c>
      <c r="L50" s="226"/>
      <c r="M50" s="227"/>
    </row>
    <row r="51" spans="1:13" ht="6" customHeight="1">
      <c r="A51" s="215"/>
      <c r="B51" s="42"/>
      <c r="C51" s="107"/>
      <c r="D51" s="42"/>
      <c r="E51" s="107"/>
      <c r="F51" s="42"/>
      <c r="G51" s="107"/>
      <c r="H51" s="26"/>
      <c r="I51" s="107"/>
      <c r="J51" s="26"/>
      <c r="K51" s="29"/>
      <c r="L51" s="226"/>
      <c r="M51" s="227"/>
    </row>
    <row r="52" spans="1:13" ht="12.75" customHeight="1">
      <c r="A52" s="99" t="s">
        <v>62</v>
      </c>
      <c r="B52" s="42"/>
      <c r="C52" s="107"/>
      <c r="D52" s="42"/>
      <c r="E52" s="107"/>
      <c r="F52" s="42"/>
      <c r="G52" s="107"/>
      <c r="H52" s="26"/>
      <c r="I52" s="107"/>
      <c r="J52" s="26"/>
      <c r="K52" s="29"/>
      <c r="L52" s="226"/>
      <c r="M52" s="227"/>
    </row>
    <row r="53" spans="1:13" s="3" customFormat="1" ht="12.75">
      <c r="A53" s="100" t="s">
        <v>50</v>
      </c>
      <c r="B53" s="33">
        <v>7089.529828105606</v>
      </c>
      <c r="C53" s="109">
        <f>(B53/$B$7)*100</f>
        <v>57.176348133545105</v>
      </c>
      <c r="D53" s="33">
        <v>7010.885513755064</v>
      </c>
      <c r="E53" s="109">
        <f>(D53/$D$7)*100</f>
        <v>57.598467907944986</v>
      </c>
      <c r="F53" s="33">
        <v>6849.881681672753</v>
      </c>
      <c r="G53" s="109">
        <f>(F53/$F$7)*100</f>
        <v>56.63399488774496</v>
      </c>
      <c r="H53" s="33">
        <f>B53-D53</f>
        <v>78.64431435054212</v>
      </c>
      <c r="I53" s="109">
        <f>IF(D53=0,0,(H53/D53)*100)</f>
        <v>1.121745807947445</v>
      </c>
      <c r="J53" s="33">
        <f>B53-F53</f>
        <v>239.64814643285263</v>
      </c>
      <c r="K53" s="106">
        <f>(J53/F53)*100</f>
        <v>3.4985735165914593</v>
      </c>
      <c r="L53" s="226"/>
      <c r="M53" s="227"/>
    </row>
    <row r="54" spans="1:13" s="3" customFormat="1" ht="12.75">
      <c r="A54" s="100" t="s">
        <v>51</v>
      </c>
      <c r="B54" s="33">
        <v>4559.275849160998</v>
      </c>
      <c r="C54" s="109">
        <f>(B54/$B$7)*100</f>
        <v>36.770103167497474</v>
      </c>
      <c r="D54" s="33">
        <v>4385.745011473762</v>
      </c>
      <c r="E54" s="109">
        <f>(D54/$D$7)*100</f>
        <v>36.03142467526916</v>
      </c>
      <c r="F54" s="33">
        <v>4494.991198601582</v>
      </c>
      <c r="G54" s="109">
        <f>(F54/$F$7)*100</f>
        <v>37.16404463498621</v>
      </c>
      <c r="H54" s="33">
        <f>B54-D54</f>
        <v>173.53083768723627</v>
      </c>
      <c r="I54" s="109">
        <f>IF(D54=0,0,(H54/D54)*100)</f>
        <v>3.956701477930289</v>
      </c>
      <c r="J54" s="33">
        <f>B54-F54</f>
        <v>64.28465055941615</v>
      </c>
      <c r="K54" s="106">
        <f>(J54/F54)*100</f>
        <v>1.4301396314060744</v>
      </c>
      <c r="L54" s="226"/>
      <c r="M54" s="227"/>
    </row>
    <row r="55" spans="1:13" s="3" customFormat="1" ht="12.75">
      <c r="A55" s="100" t="s">
        <v>32</v>
      </c>
      <c r="B55" s="33">
        <v>750.5967418452278</v>
      </c>
      <c r="C55" s="109">
        <f>(B55/$B$7)*100</f>
        <v>6.053487559853476</v>
      </c>
      <c r="D55" s="33">
        <v>775.3765393378646</v>
      </c>
      <c r="E55" s="109">
        <f>(D55/$D$7)*100</f>
        <v>6.370165456275588</v>
      </c>
      <c r="F55" s="33">
        <v>750.2831253542847</v>
      </c>
      <c r="G55" s="109">
        <f>(F55/$F$7)*100</f>
        <v>6.203250312974657</v>
      </c>
      <c r="H55" s="33">
        <f>B55-D55</f>
        <v>-24.779797492636817</v>
      </c>
      <c r="I55" s="109">
        <f>IF(D55=0,0,(H55/D55)*100)</f>
        <v>-3.1958405027056416</v>
      </c>
      <c r="J55" s="33">
        <f>B55-F55</f>
        <v>0.3136164909431045</v>
      </c>
      <c r="K55" s="106">
        <f>(J55/F55)*100</f>
        <v>0.04179975269935791</v>
      </c>
      <c r="L55" s="226"/>
      <c r="M55" s="227"/>
    </row>
    <row r="56" spans="1:13" ht="6" customHeight="1">
      <c r="A56" s="215"/>
      <c r="B56" s="42"/>
      <c r="C56" s="111"/>
      <c r="D56" s="42"/>
      <c r="E56" s="111"/>
      <c r="F56" s="42"/>
      <c r="G56" s="111"/>
      <c r="H56" s="26"/>
      <c r="I56" s="111"/>
      <c r="J56" s="26"/>
      <c r="K56" s="103"/>
      <c r="L56" s="226"/>
      <c r="M56" s="227"/>
    </row>
    <row r="57" spans="1:13" ht="12.75" customHeight="1">
      <c r="A57" s="99" t="s">
        <v>61</v>
      </c>
      <c r="B57" s="42"/>
      <c r="C57" s="111"/>
      <c r="D57" s="42"/>
      <c r="E57" s="111"/>
      <c r="F57" s="42"/>
      <c r="G57" s="111"/>
      <c r="H57" s="26"/>
      <c r="I57" s="111"/>
      <c r="J57" s="26"/>
      <c r="K57" s="103"/>
      <c r="L57" s="226"/>
      <c r="M57" s="227"/>
    </row>
    <row r="58" spans="1:13" s="3" customFormat="1" ht="12.75">
      <c r="A58" s="100" t="s">
        <v>33</v>
      </c>
      <c r="B58" s="33">
        <v>2807.488900123621</v>
      </c>
      <c r="C58" s="109">
        <f>(B58/$B$7)*100</f>
        <v>22.642116843653216</v>
      </c>
      <c r="D58" s="33">
        <v>2607.115168692294</v>
      </c>
      <c r="E58" s="109">
        <f>(D58/$D$7)*100</f>
        <v>21.41895472142864</v>
      </c>
      <c r="F58" s="33">
        <v>2783.85422159045</v>
      </c>
      <c r="G58" s="109">
        <f>(F58/$F$7)*100</f>
        <v>23.016570662178175</v>
      </c>
      <c r="H58" s="33">
        <f>B58-D58</f>
        <v>200.3737314313271</v>
      </c>
      <c r="I58" s="109">
        <f>IF(D58=0,0,(H58/D58)*100)</f>
        <v>7.685649404273644</v>
      </c>
      <c r="J58" s="33">
        <f>B58-F58</f>
        <v>23.634678533171154</v>
      </c>
      <c r="K58" s="106">
        <f>(J58/F58)*100</f>
        <v>0.8489912420654114</v>
      </c>
      <c r="L58" s="226"/>
      <c r="M58" s="227"/>
    </row>
    <row r="59" spans="1:13" s="3" customFormat="1" ht="12.75">
      <c r="A59" s="100" t="s">
        <v>52</v>
      </c>
      <c r="B59" s="33">
        <v>5116.53853688116</v>
      </c>
      <c r="C59" s="109">
        <f>(B59/$B$7)*100</f>
        <v>41.26437094088477</v>
      </c>
      <c r="D59" s="33">
        <v>4747.837989814868</v>
      </c>
      <c r="E59" s="109">
        <f>(D59/$D$7)*100</f>
        <v>39.006227323487245</v>
      </c>
      <c r="F59" s="33">
        <v>4729.25214011782</v>
      </c>
      <c r="G59" s="109">
        <f>(F59/$F$7)*100</f>
        <v>39.10088582156114</v>
      </c>
      <c r="H59" s="33">
        <f>B59-D59</f>
        <v>368.70054706629253</v>
      </c>
      <c r="I59" s="109">
        <f>IF(D59=0,0,(H59/D59)*100)</f>
        <v>7.765651394534405</v>
      </c>
      <c r="J59" s="33">
        <f>B59-F59</f>
        <v>387.28639676334024</v>
      </c>
      <c r="K59" s="106">
        <f>(J59/F59)*100</f>
        <v>8.189167870285972</v>
      </c>
      <c r="L59" s="226"/>
      <c r="M59" s="227"/>
    </row>
    <row r="60" spans="1:13" s="3" customFormat="1" ht="12.75">
      <c r="A60" s="100" t="s">
        <v>34</v>
      </c>
      <c r="B60" s="33">
        <v>2504.682267261767</v>
      </c>
      <c r="C60" s="109">
        <f>(B60/$B$7)*100</f>
        <v>20.200011672021223</v>
      </c>
      <c r="D60" s="33">
        <v>2638.3484147248673</v>
      </c>
      <c r="E60" s="109">
        <f>(D60/$D$7)*100</f>
        <v>21.675553850845112</v>
      </c>
      <c r="F60" s="33">
        <v>2422.320655584368</v>
      </c>
      <c r="G60" s="109">
        <f>(F60/$F$7)*100</f>
        <v>20.027454779531777</v>
      </c>
      <c r="H60" s="33">
        <f>B60-D60</f>
        <v>-133.66614746310051</v>
      </c>
      <c r="I60" s="109">
        <f>IF(D60=0,0,(H60/D60)*100)</f>
        <v>-5.066281114241673</v>
      </c>
      <c r="J60" s="33">
        <f>B60-F60</f>
        <v>82.36161167739874</v>
      </c>
      <c r="K60" s="106">
        <f>(J60/F60)*100</f>
        <v>3.4001118509031403</v>
      </c>
      <c r="L60" s="226"/>
      <c r="M60" s="227"/>
    </row>
    <row r="61" spans="1:13" s="3" customFormat="1" ht="12.75">
      <c r="A61" s="100" t="s">
        <v>35</v>
      </c>
      <c r="B61" s="33">
        <v>1332.904307277393</v>
      </c>
      <c r="C61" s="109">
        <f>(B61/$B$7)*100</f>
        <v>10.749739764048394</v>
      </c>
      <c r="D61" s="33">
        <v>1463.4819223797258</v>
      </c>
      <c r="E61" s="109">
        <f>(D61/$D$7)*100</f>
        <v>12.02334803138125</v>
      </c>
      <c r="F61" s="33">
        <v>1417.1647438899759</v>
      </c>
      <c r="G61" s="109">
        <f>(F61/$F$7)*100</f>
        <v>11.716947035055608</v>
      </c>
      <c r="H61" s="33">
        <f>B61-D61</f>
        <v>-130.57761510233286</v>
      </c>
      <c r="I61" s="109">
        <f>IF(D61=0,0,(H61/D61)*100)</f>
        <v>-8.92239344439625</v>
      </c>
      <c r="J61" s="33">
        <f>B61-F61</f>
        <v>-84.26043661258291</v>
      </c>
      <c r="K61" s="106">
        <f>(J61/F61)*100</f>
        <v>-5.945705111270015</v>
      </c>
      <c r="L61" s="226"/>
      <c r="M61" s="227"/>
    </row>
    <row r="62" spans="1:13" s="3" customFormat="1" ht="12.75">
      <c r="A62" s="100" t="s">
        <v>32</v>
      </c>
      <c r="B62" s="33">
        <v>637.788407567898</v>
      </c>
      <c r="C62" s="109">
        <f>(B62/$B$7)*100</f>
        <v>5.1436996402885145</v>
      </c>
      <c r="D62" s="33">
        <v>715.2235689549302</v>
      </c>
      <c r="E62" s="109">
        <f>(D62/$D$7)*100</f>
        <v>5.875974112347439</v>
      </c>
      <c r="F62" s="33">
        <v>742.5642444460001</v>
      </c>
      <c r="G62" s="109">
        <f>(F62/$F$7)*100</f>
        <v>6.139431537379083</v>
      </c>
      <c r="H62" s="33">
        <f>B62-D62</f>
        <v>-77.43516138703217</v>
      </c>
      <c r="I62" s="109">
        <f>IF(D62=0,0,(H62/D62)*100)</f>
        <v>-10.826707165170578</v>
      </c>
      <c r="J62" s="33">
        <f>B62-F62</f>
        <v>-104.77583687810204</v>
      </c>
      <c r="K62" s="106">
        <f>(J62/F62)*100</f>
        <v>-14.110002960925144</v>
      </c>
      <c r="L62" s="226"/>
      <c r="M62" s="227"/>
    </row>
    <row r="63" spans="1:12" s="3" customFormat="1" ht="5.25" customHeight="1">
      <c r="A63" s="101"/>
      <c r="B63" s="104"/>
      <c r="C63" s="112"/>
      <c r="D63" s="104"/>
      <c r="E63" s="112"/>
      <c r="F63" s="104"/>
      <c r="G63" s="112"/>
      <c r="H63" s="104"/>
      <c r="I63" s="112"/>
      <c r="J63" s="104"/>
      <c r="K63" s="105"/>
      <c r="L63" s="226"/>
    </row>
    <row r="64" spans="1:9" ht="12.75">
      <c r="A64" s="218" t="s">
        <v>63</v>
      </c>
      <c r="I64" s="218" t="s">
        <v>53</v>
      </c>
    </row>
    <row r="65" spans="1:9" ht="12.75">
      <c r="A65" s="218"/>
      <c r="I65" s="218"/>
    </row>
    <row r="66" spans="1:9" ht="12.75">
      <c r="A66" s="218"/>
      <c r="I66" s="218"/>
    </row>
    <row r="67" spans="1:9" ht="12.75">
      <c r="A67" s="218"/>
      <c r="I67" s="218"/>
    </row>
    <row r="68" spans="1:9" ht="12.75">
      <c r="A68" s="218"/>
      <c r="I68" s="218"/>
    </row>
    <row r="72" ht="15">
      <c r="E72" s="207" t="s">
        <v>96</v>
      </c>
    </row>
    <row r="74" spans="6:8" ht="14.25">
      <c r="F74" s="251" t="s">
        <v>159</v>
      </c>
      <c r="G74" s="252"/>
      <c r="H74" s="252"/>
    </row>
    <row r="76" spans="1:11" ht="14.25" customHeight="1">
      <c r="A76" s="208"/>
      <c r="B76" s="253" t="str">
        <f>B5</f>
        <v>Juillet 2019</v>
      </c>
      <c r="C76" s="253"/>
      <c r="D76" s="254" t="str">
        <f>D5</f>
        <v>Juillet 2018</v>
      </c>
      <c r="E76" s="253"/>
      <c r="F76" s="254" t="str">
        <f>F5</f>
        <v>Juillet 2017</v>
      </c>
      <c r="G76" s="255"/>
      <c r="H76" s="256" t="s">
        <v>149</v>
      </c>
      <c r="I76" s="257"/>
      <c r="J76" s="258" t="s">
        <v>150</v>
      </c>
      <c r="K76" s="259"/>
    </row>
    <row r="77" spans="1:11" ht="16.5" customHeight="1">
      <c r="A77" s="209"/>
      <c r="B77" s="210" t="s">
        <v>46</v>
      </c>
      <c r="C77" s="211" t="s">
        <v>54</v>
      </c>
      <c r="D77" s="212" t="s">
        <v>46</v>
      </c>
      <c r="E77" s="211" t="s">
        <v>54</v>
      </c>
      <c r="F77" s="212" t="s">
        <v>46</v>
      </c>
      <c r="G77" s="211" t="s">
        <v>54</v>
      </c>
      <c r="H77" s="212" t="s">
        <v>46</v>
      </c>
      <c r="I77" s="213" t="s">
        <v>54</v>
      </c>
      <c r="J77" s="212" t="s">
        <v>46</v>
      </c>
      <c r="K77" s="214" t="s">
        <v>54</v>
      </c>
    </row>
    <row r="78" spans="1:13" ht="16.5" customHeight="1">
      <c r="A78" s="98" t="s">
        <v>55</v>
      </c>
      <c r="B78" s="59">
        <f>B88+B95+B99+B106+B114+B116</f>
        <v>12399.402419111846</v>
      </c>
      <c r="C78" s="120">
        <v>100</v>
      </c>
      <c r="D78" s="59">
        <f>D88+D95+D99+D106+D114+D116</f>
        <v>12172.007064566675</v>
      </c>
      <c r="E78" s="120">
        <v>100</v>
      </c>
      <c r="F78" s="59">
        <f>F88+F95+F99+F106+F114+F116</f>
        <v>12095.156005628622</v>
      </c>
      <c r="G78" s="120">
        <v>100</v>
      </c>
      <c r="H78" s="59">
        <f>B78-D78</f>
        <v>227.39535454517136</v>
      </c>
      <c r="I78" s="121">
        <f>(H78/D78)*100</f>
        <v>1.8681828998204468</v>
      </c>
      <c r="J78" s="59">
        <f>B78-F78</f>
        <v>304.2464134832244</v>
      </c>
      <c r="K78" s="86">
        <f>(J78/F78)*100</f>
        <v>2.5154401757334903</v>
      </c>
      <c r="L78" s="226"/>
      <c r="M78" s="227"/>
    </row>
    <row r="79" spans="1:13" ht="6" customHeight="1">
      <c r="A79" s="215"/>
      <c r="B79" s="42"/>
      <c r="C79" s="107"/>
      <c r="D79" s="42"/>
      <c r="E79" s="107"/>
      <c r="F79" s="42"/>
      <c r="G79" s="107"/>
      <c r="H79" s="26"/>
      <c r="I79" s="107"/>
      <c r="J79" s="26"/>
      <c r="K79" s="29"/>
      <c r="L79" s="226"/>
      <c r="M79" s="227"/>
    </row>
    <row r="80" spans="1:13" ht="12.75" customHeight="1">
      <c r="A80" s="99" t="s">
        <v>90</v>
      </c>
      <c r="B80" s="42"/>
      <c r="C80" s="107"/>
      <c r="D80" s="42"/>
      <c r="E80" s="107"/>
      <c r="F80" s="42"/>
      <c r="G80" s="107"/>
      <c r="H80" s="26"/>
      <c r="I80" s="107"/>
      <c r="J80" s="26"/>
      <c r="K80" s="29"/>
      <c r="L80" s="226"/>
      <c r="M80" s="227"/>
    </row>
    <row r="81" spans="1:13" ht="12.75" customHeight="1">
      <c r="A81" s="99" t="s">
        <v>91</v>
      </c>
      <c r="B81" s="42"/>
      <c r="C81" s="107"/>
      <c r="D81" s="42"/>
      <c r="E81" s="107"/>
      <c r="F81" s="42"/>
      <c r="G81" s="107"/>
      <c r="H81" s="26"/>
      <c r="I81" s="107"/>
      <c r="J81" s="26"/>
      <c r="K81" s="29"/>
      <c r="L81" s="226"/>
      <c r="M81" s="227"/>
    </row>
    <row r="82" spans="1:13" ht="12.75" customHeight="1">
      <c r="A82" s="46" t="s">
        <v>15</v>
      </c>
      <c r="B82" s="42">
        <v>4362.23580721137</v>
      </c>
      <c r="C82" s="108">
        <f aca="true" t="shared" si="7" ref="C82:C87">(B82/$B$78)*100</f>
        <v>35.181016469693965</v>
      </c>
      <c r="D82" s="42">
        <v>4467.01200055353</v>
      </c>
      <c r="E82" s="108">
        <f aca="true" t="shared" si="8" ref="E82:E88">(D82/$D$78)*100</f>
        <v>36.69905856000714</v>
      </c>
      <c r="F82" s="42">
        <v>4226.26315850713</v>
      </c>
      <c r="G82" s="108">
        <f aca="true" t="shared" si="9" ref="G82:G88">(F82/$F$78)*100</f>
        <v>34.94178294633314</v>
      </c>
      <c r="H82" s="42">
        <f aca="true" t="shared" si="10" ref="H82:H88">B82-D82</f>
        <v>-104.77619334215979</v>
      </c>
      <c r="I82" s="108">
        <f aca="true" t="shared" si="11" ref="I82:I88">(H82/D82)*100</f>
        <v>-2.345554328691672</v>
      </c>
      <c r="J82" s="42">
        <f aca="true" t="shared" si="12" ref="J82:J88">B82-F82</f>
        <v>135.97264870423987</v>
      </c>
      <c r="K82" s="85">
        <f aca="true" t="shared" si="13" ref="K82:K88">(J82/F82)*100</f>
        <v>3.2173256516347735</v>
      </c>
      <c r="L82" s="226"/>
      <c r="M82" s="227"/>
    </row>
    <row r="83" spans="1:13" ht="12.75" customHeight="1">
      <c r="A83" s="46" t="s">
        <v>66</v>
      </c>
      <c r="B83" s="42">
        <v>69.1448781866697</v>
      </c>
      <c r="C83" s="108">
        <f t="shared" si="7"/>
        <v>0.5576468594977859</v>
      </c>
      <c r="D83" s="42">
        <v>81.2415705371688</v>
      </c>
      <c r="E83" s="108">
        <f t="shared" si="8"/>
        <v>0.6674459693148479</v>
      </c>
      <c r="F83" s="42">
        <v>100.223172640297</v>
      </c>
      <c r="G83" s="108">
        <f t="shared" si="9"/>
        <v>0.8286224054791602</v>
      </c>
      <c r="H83" s="42">
        <f t="shared" si="10"/>
        <v>-12.096692350499097</v>
      </c>
      <c r="I83" s="108">
        <f t="shared" si="11"/>
        <v>-14.889781512735212</v>
      </c>
      <c r="J83" s="42">
        <f t="shared" si="12"/>
        <v>-31.078294453627294</v>
      </c>
      <c r="K83" s="85">
        <f t="shared" si="13"/>
        <v>-31.009090647297633</v>
      </c>
      <c r="L83" s="226"/>
      <c r="M83" s="227"/>
    </row>
    <row r="84" spans="1:13" ht="12.75" customHeight="1">
      <c r="A84" s="46" t="s">
        <v>67</v>
      </c>
      <c r="B84" s="42">
        <v>51.2337190581141</v>
      </c>
      <c r="C84" s="108">
        <f t="shared" si="7"/>
        <v>0.4131950663940457</v>
      </c>
      <c r="D84" s="42">
        <v>50.2565328192768</v>
      </c>
      <c r="E84" s="108">
        <f t="shared" si="8"/>
        <v>0.41288616209873963</v>
      </c>
      <c r="F84" s="42">
        <v>68.0748095235225</v>
      </c>
      <c r="G84" s="108">
        <f t="shared" si="9"/>
        <v>0.5628270482153608</v>
      </c>
      <c r="H84" s="42">
        <f t="shared" si="10"/>
        <v>0.977186238837298</v>
      </c>
      <c r="I84" s="108">
        <f t="shared" si="11"/>
        <v>1.9443964476245776</v>
      </c>
      <c r="J84" s="42">
        <f t="shared" si="12"/>
        <v>-16.841090465408406</v>
      </c>
      <c r="K84" s="85">
        <f t="shared" si="13"/>
        <v>-24.73909304085405</v>
      </c>
      <c r="L84" s="226"/>
      <c r="M84" s="227"/>
    </row>
    <row r="85" spans="1:13" ht="12.75" customHeight="1">
      <c r="A85" s="46" t="s">
        <v>68</v>
      </c>
      <c r="B85" s="42">
        <v>66.5754289168506</v>
      </c>
      <c r="C85" s="108">
        <f t="shared" si="7"/>
        <v>0.5369244957662993</v>
      </c>
      <c r="D85" s="42">
        <v>69.6695940227099</v>
      </c>
      <c r="E85" s="108">
        <f t="shared" si="8"/>
        <v>0.5723755634805833</v>
      </c>
      <c r="F85" s="42">
        <v>57.0809904419926</v>
      </c>
      <c r="G85" s="108">
        <f t="shared" si="9"/>
        <v>0.47193265151296343</v>
      </c>
      <c r="H85" s="42">
        <f t="shared" si="10"/>
        <v>-3.094165105859304</v>
      </c>
      <c r="I85" s="108">
        <f t="shared" si="11"/>
        <v>-4.441198702623001</v>
      </c>
      <c r="J85" s="42">
        <f t="shared" si="12"/>
        <v>9.494438474858</v>
      </c>
      <c r="K85" s="85">
        <f t="shared" si="13"/>
        <v>16.633275634042356</v>
      </c>
      <c r="L85" s="226"/>
      <c r="M85" s="227"/>
    </row>
    <row r="86" spans="1:16" ht="12.75" customHeight="1">
      <c r="A86" s="46" t="s">
        <v>69</v>
      </c>
      <c r="B86" s="42">
        <v>63.5551032020495</v>
      </c>
      <c r="C86" s="108">
        <f t="shared" si="7"/>
        <v>0.5125658564326351</v>
      </c>
      <c r="D86" s="42">
        <v>72.6239350480152</v>
      </c>
      <c r="E86" s="108">
        <f t="shared" si="8"/>
        <v>0.5966471647837531</v>
      </c>
      <c r="F86" s="42">
        <v>71.4537339886724</v>
      </c>
      <c r="G86" s="108">
        <f t="shared" si="9"/>
        <v>0.5907632274889267</v>
      </c>
      <c r="H86" s="42">
        <f t="shared" si="10"/>
        <v>-9.068831845965697</v>
      </c>
      <c r="I86" s="108">
        <f t="shared" si="11"/>
        <v>-12.487387030143509</v>
      </c>
      <c r="J86" s="42">
        <f t="shared" si="12"/>
        <v>-7.8986307866228955</v>
      </c>
      <c r="K86" s="85">
        <f t="shared" si="13"/>
        <v>-11.054188977548844</v>
      </c>
      <c r="L86" s="226"/>
      <c r="M86" s="227"/>
      <c r="P86" s="216"/>
    </row>
    <row r="87" spans="1:13" ht="12.75" customHeight="1">
      <c r="A87" s="219" t="s">
        <v>87</v>
      </c>
      <c r="B87" s="42">
        <v>216.025179265504</v>
      </c>
      <c r="C87" s="108">
        <f t="shared" si="7"/>
        <v>1.7422225036630243</v>
      </c>
      <c r="D87" s="42">
        <v>151.995548942616</v>
      </c>
      <c r="E87" s="108">
        <f t="shared" si="8"/>
        <v>1.24873037072976</v>
      </c>
      <c r="F87" s="42">
        <v>188.342722005016</v>
      </c>
      <c r="G87" s="108">
        <f t="shared" si="9"/>
        <v>1.5571748054954273</v>
      </c>
      <c r="H87" s="42">
        <f t="shared" si="10"/>
        <v>64.02963032288798</v>
      </c>
      <c r="I87" s="108">
        <f t="shared" si="11"/>
        <v>42.12599037821927</v>
      </c>
      <c r="J87" s="42">
        <f t="shared" si="12"/>
        <v>27.682457260488007</v>
      </c>
      <c r="K87" s="122">
        <f t="shared" si="13"/>
        <v>14.69791716175301</v>
      </c>
      <c r="L87" s="226"/>
      <c r="M87" s="227"/>
    </row>
    <row r="88" spans="1:13" ht="12.75" customHeight="1">
      <c r="A88" s="99" t="s">
        <v>70</v>
      </c>
      <c r="B88" s="96">
        <f>SUM(B82:B87)</f>
        <v>4828.770115840558</v>
      </c>
      <c r="C88" s="113">
        <f>(B88/$B$78)*100</f>
        <v>38.94357125144775</v>
      </c>
      <c r="D88" s="96">
        <f>SUM(D82:D87)</f>
        <v>4892.799181923317</v>
      </c>
      <c r="E88" s="113">
        <f t="shared" si="8"/>
        <v>40.19714379041483</v>
      </c>
      <c r="F88" s="96">
        <f>SUM(F82:F87)</f>
        <v>4711.438587106631</v>
      </c>
      <c r="G88" s="113">
        <f t="shared" si="9"/>
        <v>38.953103084524976</v>
      </c>
      <c r="H88" s="96">
        <f t="shared" si="10"/>
        <v>-64.02906608275862</v>
      </c>
      <c r="I88" s="113">
        <f t="shared" si="11"/>
        <v>-1.3086387505809987</v>
      </c>
      <c r="J88" s="96">
        <f t="shared" si="12"/>
        <v>117.33152873392737</v>
      </c>
      <c r="K88" s="117">
        <f t="shared" si="13"/>
        <v>2.4903546244881127</v>
      </c>
      <c r="L88" s="226"/>
      <c r="M88" s="227"/>
    </row>
    <row r="89" spans="1:13" s="3" customFormat="1" ht="6" customHeight="1">
      <c r="A89" s="100"/>
      <c r="B89" s="33"/>
      <c r="C89" s="109"/>
      <c r="D89" s="33"/>
      <c r="E89" s="109"/>
      <c r="F89" s="33"/>
      <c r="G89" s="109"/>
      <c r="H89" s="33"/>
      <c r="I89" s="109"/>
      <c r="J89" s="33"/>
      <c r="K89" s="106"/>
      <c r="L89" s="226"/>
      <c r="M89" s="227"/>
    </row>
    <row r="90" spans="1:13" s="3" customFormat="1" ht="12.75">
      <c r="A90" s="46" t="s">
        <v>16</v>
      </c>
      <c r="B90" s="33">
        <v>901.865908603385</v>
      </c>
      <c r="C90" s="109">
        <f aca="true" t="shared" si="14" ref="C90:C95">(B90/$B$78)*100</f>
        <v>7.273462688921945</v>
      </c>
      <c r="D90" s="33">
        <v>1138.9441949391</v>
      </c>
      <c r="E90" s="109">
        <f aca="true" t="shared" si="15" ref="E90:E95">(D90/$D$78)*100</f>
        <v>9.357077997881088</v>
      </c>
      <c r="F90" s="33">
        <v>1077.97202721913</v>
      </c>
      <c r="G90" s="109">
        <f aca="true" t="shared" si="16" ref="G90:G95">(F90/$F$78)*100</f>
        <v>8.912427642251851</v>
      </c>
      <c r="H90" s="33">
        <f aca="true" t="shared" si="17" ref="H90:H95">B90-D90</f>
        <v>-237.078286335715</v>
      </c>
      <c r="I90" s="109">
        <f>(H90/D90)*100</f>
        <v>-20.815619183904943</v>
      </c>
      <c r="J90" s="33">
        <f aca="true" t="shared" si="18" ref="J90:J95">B90-F90</f>
        <v>-176.106118615745</v>
      </c>
      <c r="K90" s="106">
        <f aca="true" t="shared" si="19" ref="K90:K95">(J90/F90)*100</f>
        <v>-16.33679855961106</v>
      </c>
      <c r="L90" s="226"/>
      <c r="M90" s="227"/>
    </row>
    <row r="91" spans="1:13" s="3" customFormat="1" ht="12.75">
      <c r="A91" s="46" t="s">
        <v>71</v>
      </c>
      <c r="B91" s="33">
        <v>31.1317136301578</v>
      </c>
      <c r="C91" s="109">
        <f t="shared" si="14"/>
        <v>0.2510743064695833</v>
      </c>
      <c r="D91" s="33">
        <v>129.170123188616</v>
      </c>
      <c r="E91" s="109">
        <f t="shared" si="15"/>
        <v>1.0612064428112002</v>
      </c>
      <c r="F91" s="33">
        <v>14.0252508673946</v>
      </c>
      <c r="G91" s="109">
        <f t="shared" si="16"/>
        <v>0.115957585506692</v>
      </c>
      <c r="H91" s="33">
        <f t="shared" si="17"/>
        <v>-98.0384095584582</v>
      </c>
      <c r="I91" s="109">
        <f>IF(D91=0,0,(H91/D91)*100)</f>
        <v>-75.89867311290023</v>
      </c>
      <c r="J91" s="33">
        <f t="shared" si="18"/>
        <v>17.1064627627632</v>
      </c>
      <c r="K91" s="106">
        <f t="shared" si="19"/>
        <v>121.96903231536265</v>
      </c>
      <c r="L91" s="226"/>
      <c r="M91" s="227"/>
    </row>
    <row r="92" spans="1:13" ht="12.75" customHeight="1">
      <c r="A92" s="219" t="s">
        <v>72</v>
      </c>
      <c r="B92" s="42">
        <v>11.0142220562573</v>
      </c>
      <c r="C92" s="108">
        <f t="shared" si="14"/>
        <v>0.08882865225247068</v>
      </c>
      <c r="D92" s="42">
        <v>23.1410946124601</v>
      </c>
      <c r="E92" s="108">
        <f t="shared" si="15"/>
        <v>0.19011732814241453</v>
      </c>
      <c r="F92" s="42">
        <v>23.0808057661732</v>
      </c>
      <c r="G92" s="108">
        <f t="shared" si="16"/>
        <v>0.19082685461379975</v>
      </c>
      <c r="H92" s="42">
        <f t="shared" si="17"/>
        <v>-12.126872556202802</v>
      </c>
      <c r="I92" s="108">
        <f>IF(D92=0,0,(H92/D92)*100)</f>
        <v>-52.40405762687303</v>
      </c>
      <c r="J92" s="42">
        <f t="shared" si="18"/>
        <v>-12.0665837099159</v>
      </c>
      <c r="K92" s="122">
        <f t="shared" si="19"/>
        <v>-52.279733351425975</v>
      </c>
      <c r="L92" s="226"/>
      <c r="M92" s="227"/>
    </row>
    <row r="93" spans="1:13" ht="12.75" customHeight="1">
      <c r="A93" s="114" t="s">
        <v>73</v>
      </c>
      <c r="B93" s="42">
        <v>38.401165714309</v>
      </c>
      <c r="C93" s="108">
        <f t="shared" si="14"/>
        <v>0.3097017454254028</v>
      </c>
      <c r="D93" s="42">
        <v>25.1815924977872</v>
      </c>
      <c r="E93" s="108">
        <f t="shared" si="15"/>
        <v>0.20688118536417946</v>
      </c>
      <c r="F93" s="42">
        <v>34.927300281764</v>
      </c>
      <c r="G93" s="108">
        <f t="shared" si="16"/>
        <v>0.28877097794778483</v>
      </c>
      <c r="H93" s="42">
        <f t="shared" si="17"/>
        <v>13.219573216521802</v>
      </c>
      <c r="I93" s="108">
        <f>IF(D93=0,0,(H93/D93)*100)</f>
        <v>52.49697062520353</v>
      </c>
      <c r="J93" s="42">
        <f t="shared" si="18"/>
        <v>3.4738654325450042</v>
      </c>
      <c r="K93" s="122">
        <f t="shared" si="19"/>
        <v>9.945988967142574</v>
      </c>
      <c r="L93" s="226"/>
      <c r="M93" s="227"/>
    </row>
    <row r="94" spans="1:13" s="3" customFormat="1" ht="12.75">
      <c r="A94" s="46" t="s">
        <v>88</v>
      </c>
      <c r="B94" s="33">
        <v>152.29583934739</v>
      </c>
      <c r="C94" s="109">
        <f t="shared" si="14"/>
        <v>1.2282514447038873</v>
      </c>
      <c r="D94" s="33">
        <v>124.708642112216</v>
      </c>
      <c r="E94" s="109">
        <f t="shared" si="15"/>
        <v>1.0245528239566104</v>
      </c>
      <c r="F94" s="33">
        <v>138.692239694548</v>
      </c>
      <c r="G94" s="109">
        <f t="shared" si="16"/>
        <v>1.1466759058750953</v>
      </c>
      <c r="H94" s="33">
        <f t="shared" si="17"/>
        <v>27.587197235174003</v>
      </c>
      <c r="I94" s="109">
        <f>IF(D94=0,0,(H94/D94)*100)</f>
        <v>22.12131955566507</v>
      </c>
      <c r="J94" s="33">
        <f t="shared" si="18"/>
        <v>13.603599652842007</v>
      </c>
      <c r="K94" s="106">
        <f t="shared" si="19"/>
        <v>9.808479322853394</v>
      </c>
      <c r="L94" s="226"/>
      <c r="M94" s="227"/>
    </row>
    <row r="95" spans="1:13" s="3" customFormat="1" ht="12.75">
      <c r="A95" s="115" t="s">
        <v>74</v>
      </c>
      <c r="B95" s="97">
        <f>SUM(B90:B94)</f>
        <v>1134.708849351499</v>
      </c>
      <c r="C95" s="119">
        <f t="shared" si="14"/>
        <v>9.151318837773289</v>
      </c>
      <c r="D95" s="97">
        <f>SUM(D90:D94)</f>
        <v>1441.1456473501796</v>
      </c>
      <c r="E95" s="119">
        <f t="shared" si="15"/>
        <v>11.839835778155496</v>
      </c>
      <c r="F95" s="97">
        <f>SUM(F90:F94)</f>
        <v>1288.69762382901</v>
      </c>
      <c r="G95" s="119">
        <f t="shared" si="16"/>
        <v>10.654658966195223</v>
      </c>
      <c r="H95" s="97">
        <f t="shared" si="17"/>
        <v>-306.4367979986805</v>
      </c>
      <c r="I95" s="119">
        <f>IF(D95=0,0,(H95/D95)*100)</f>
        <v>-21.263416266227</v>
      </c>
      <c r="J95" s="97">
        <f t="shared" si="18"/>
        <v>-153.9887744775108</v>
      </c>
      <c r="K95" s="118">
        <f t="shared" si="19"/>
        <v>-11.949178118290897</v>
      </c>
      <c r="L95" s="226"/>
      <c r="M95" s="227"/>
    </row>
    <row r="96" spans="1:13" s="3" customFormat="1" ht="6" customHeight="1">
      <c r="A96" s="100"/>
      <c r="B96" s="33"/>
      <c r="C96" s="109"/>
      <c r="D96" s="33"/>
      <c r="E96" s="109"/>
      <c r="F96" s="33"/>
      <c r="G96" s="109"/>
      <c r="H96" s="33"/>
      <c r="I96" s="109"/>
      <c r="J96" s="33"/>
      <c r="K96" s="106"/>
      <c r="L96" s="226"/>
      <c r="M96" s="227"/>
    </row>
    <row r="97" spans="1:13" s="3" customFormat="1" ht="12.75">
      <c r="A97" s="46" t="s">
        <v>75</v>
      </c>
      <c r="B97" s="33">
        <v>86.8799880176176</v>
      </c>
      <c r="C97" s="109">
        <f>(B97/$B$78)*100</f>
        <v>0.7006788317774488</v>
      </c>
      <c r="D97" s="33">
        <v>118.544654675534</v>
      </c>
      <c r="E97" s="109">
        <f>(D97/$D$78)*100</f>
        <v>0.9739121415778953</v>
      </c>
      <c r="F97" s="33">
        <v>186.126449112677</v>
      </c>
      <c r="G97" s="109">
        <f>(F97/$F$78)*100</f>
        <v>1.5388511650950254</v>
      </c>
      <c r="H97" s="33">
        <f>B97-D97</f>
        <v>-31.6646666579164</v>
      </c>
      <c r="I97" s="109">
        <f>IF(D97=0,0,(H97/D97)*100)</f>
        <v>-26.711172042792708</v>
      </c>
      <c r="J97" s="33">
        <f>B97-F97</f>
        <v>-99.24646109505939</v>
      </c>
      <c r="K97" s="106">
        <f>(J97/F97)*100</f>
        <v>-53.32206226906402</v>
      </c>
      <c r="L97" s="226"/>
      <c r="M97" s="227"/>
    </row>
    <row r="98" spans="1:13" s="3" customFormat="1" ht="12.75">
      <c r="A98" s="46" t="s">
        <v>76</v>
      </c>
      <c r="B98" s="33">
        <v>34.1177332440166</v>
      </c>
      <c r="C98" s="109">
        <f>(B98/$B$78)*100</f>
        <v>0.27515627036532947</v>
      </c>
      <c r="D98" s="33">
        <v>27.0533782534502</v>
      </c>
      <c r="E98" s="109">
        <f>(D98/$D$78)*100</f>
        <v>0.22225897594328503</v>
      </c>
      <c r="F98" s="33">
        <v>32.9425536883733</v>
      </c>
      <c r="G98" s="109">
        <f>(F98/$F$78)*100</f>
        <v>0.2723615443491849</v>
      </c>
      <c r="H98" s="33">
        <f>B98-D98</f>
        <v>7.064354990566397</v>
      </c>
      <c r="I98" s="109">
        <f>IF(D98=0,0,(H98/D98)*100)</f>
        <v>26.112653748392617</v>
      </c>
      <c r="J98" s="33">
        <f>B98-F98</f>
        <v>1.1751795556432967</v>
      </c>
      <c r="K98" s="106">
        <f>(J98/F98)*100</f>
        <v>3.567360219733247</v>
      </c>
      <c r="L98" s="226"/>
      <c r="M98" s="227"/>
    </row>
    <row r="99" spans="1:13" s="3" customFormat="1" ht="12.75">
      <c r="A99" s="115" t="s">
        <v>77</v>
      </c>
      <c r="B99" s="97">
        <f>SUM(B97:B98)</f>
        <v>120.99772126163421</v>
      </c>
      <c r="C99" s="119">
        <f>(B99/$B$78)*100</f>
        <v>0.9758351021427784</v>
      </c>
      <c r="D99" s="97">
        <f>SUM(D97:D98)</f>
        <v>145.5980329289842</v>
      </c>
      <c r="E99" s="119">
        <f>(D99/$D$78)*100</f>
        <v>1.1961711175211802</v>
      </c>
      <c r="F99" s="97">
        <f>SUM(F97:F98)</f>
        <v>219.0690028010503</v>
      </c>
      <c r="G99" s="119">
        <f>(F99/$F$78)*100</f>
        <v>1.8112127094442103</v>
      </c>
      <c r="H99" s="97">
        <f>B99-D99</f>
        <v>-24.600311667349985</v>
      </c>
      <c r="I99" s="119">
        <f>IF(D99=0,0,(H99/D99)*100)</f>
        <v>-16.896046720183953</v>
      </c>
      <c r="J99" s="97">
        <f>B99-F99</f>
        <v>-98.07128153941608</v>
      </c>
      <c r="K99" s="118">
        <f>(J99/F99)*100</f>
        <v>-44.76730175673484</v>
      </c>
      <c r="L99" s="226"/>
      <c r="M99" s="227"/>
    </row>
    <row r="100" spans="1:13" s="3" customFormat="1" ht="6" customHeight="1">
      <c r="A100" s="100"/>
      <c r="B100" s="33"/>
      <c r="C100" s="109"/>
      <c r="D100" s="33"/>
      <c r="E100" s="109"/>
      <c r="F100" s="33"/>
      <c r="G100" s="109"/>
      <c r="H100" s="33"/>
      <c r="I100" s="109"/>
      <c r="J100" s="33"/>
      <c r="K100" s="106"/>
      <c r="L100" s="226"/>
      <c r="M100" s="227"/>
    </row>
    <row r="101" spans="1:13" s="3" customFormat="1" ht="12.75">
      <c r="A101" s="46" t="s">
        <v>78</v>
      </c>
      <c r="B101" s="33">
        <v>63.0459403360486</v>
      </c>
      <c r="C101" s="109">
        <f aca="true" t="shared" si="20" ref="C101:C106">(B101/$B$78)*100</f>
        <v>0.5084595063942162</v>
      </c>
      <c r="D101" s="33">
        <v>71.4152534069181</v>
      </c>
      <c r="E101" s="109">
        <f aca="true" t="shared" si="21" ref="E101:E106">(D101/$D$78)*100</f>
        <v>0.5867171537782909</v>
      </c>
      <c r="F101" s="33">
        <v>76.597661190448</v>
      </c>
      <c r="G101" s="109">
        <f aca="true" t="shared" si="22" ref="G101:G106">(F101/$F$78)*100</f>
        <v>0.6332920481125037</v>
      </c>
      <c r="H101" s="33">
        <f aca="true" t="shared" si="23" ref="H101:H106">B101-D101</f>
        <v>-8.369313070869495</v>
      </c>
      <c r="I101" s="109">
        <f aca="true" t="shared" si="24" ref="I101:I106">IF(D101=0,0,(H101/D101)*100)</f>
        <v>-11.719223375406727</v>
      </c>
      <c r="J101" s="33">
        <f aca="true" t="shared" si="25" ref="J101:J106">B101-F101</f>
        <v>-13.551720854399392</v>
      </c>
      <c r="K101" s="106">
        <f>(J101/F101)*100</f>
        <v>-17.6920817734959</v>
      </c>
      <c r="L101" s="226"/>
      <c r="M101" s="227"/>
    </row>
    <row r="102" spans="1:13" s="3" customFormat="1" ht="12.75">
      <c r="A102" s="46" t="s">
        <v>79</v>
      </c>
      <c r="B102" s="33">
        <v>31.2377069983407</v>
      </c>
      <c r="C102" s="109">
        <f t="shared" si="20"/>
        <v>0.2519291328926658</v>
      </c>
      <c r="D102" s="33">
        <v>35.1215109027607</v>
      </c>
      <c r="E102" s="109">
        <f t="shared" si="21"/>
        <v>0.2885433003485611</v>
      </c>
      <c r="F102" s="33">
        <v>51.9278952422688</v>
      </c>
      <c r="G102" s="109">
        <f t="shared" si="22"/>
        <v>0.4293280319667109</v>
      </c>
      <c r="H102" s="33">
        <f t="shared" si="23"/>
        <v>-3.883803904419999</v>
      </c>
      <c r="I102" s="109">
        <f t="shared" si="24"/>
        <v>-11.058191417712374</v>
      </c>
      <c r="J102" s="33">
        <f t="shared" si="25"/>
        <v>-20.690188243928098</v>
      </c>
      <c r="K102" s="106">
        <f>(J102/F102)*100</f>
        <v>-39.844072530570216</v>
      </c>
      <c r="L102" s="226"/>
      <c r="M102" s="227"/>
    </row>
    <row r="103" spans="1:13" s="3" customFormat="1" ht="12.75">
      <c r="A103" s="46" t="s">
        <v>80</v>
      </c>
      <c r="B103" s="33">
        <v>75.35148169744</v>
      </c>
      <c r="C103" s="109">
        <f t="shared" si="20"/>
        <v>0.6077025258999322</v>
      </c>
      <c r="D103" s="33">
        <v>72.2373156849153</v>
      </c>
      <c r="E103" s="109">
        <f t="shared" si="21"/>
        <v>0.5934708655830621</v>
      </c>
      <c r="F103" s="33">
        <v>65.3698257798362</v>
      </c>
      <c r="G103" s="109">
        <f t="shared" si="22"/>
        <v>0.5404628576052727</v>
      </c>
      <c r="H103" s="33">
        <f t="shared" si="23"/>
        <v>3.1141660125246915</v>
      </c>
      <c r="I103" s="109">
        <f t="shared" si="24"/>
        <v>4.3110212263535095</v>
      </c>
      <c r="J103" s="33">
        <f t="shared" si="25"/>
        <v>9.981655917603788</v>
      </c>
      <c r="K103" s="106">
        <f>(J103/F103)*100</f>
        <v>15.26951586382031</v>
      </c>
      <c r="L103" s="226"/>
      <c r="M103" s="227"/>
    </row>
    <row r="104" spans="1:13" ht="12.75" customHeight="1">
      <c r="A104" s="220" t="s">
        <v>81</v>
      </c>
      <c r="B104" s="42"/>
      <c r="C104" s="108">
        <f t="shared" si="20"/>
        <v>0</v>
      </c>
      <c r="D104" s="42">
        <v>3.02524280986265</v>
      </c>
      <c r="E104" s="108">
        <f t="shared" si="21"/>
        <v>0.024854100016662693</v>
      </c>
      <c r="F104" s="42">
        <v>2.02638424444981</v>
      </c>
      <c r="G104" s="108">
        <f t="shared" si="22"/>
        <v>0.01675368423116501</v>
      </c>
      <c r="H104" s="42">
        <f t="shared" si="23"/>
        <v>-3.02524280986265</v>
      </c>
      <c r="I104" s="108">
        <f t="shared" si="24"/>
        <v>-100</v>
      </c>
      <c r="J104" s="42">
        <f t="shared" si="25"/>
        <v>-2.02638424444981</v>
      </c>
      <c r="K104" s="85">
        <f>IF(F104=0,0,(J104/F104)*100)</f>
        <v>-100</v>
      </c>
      <c r="L104" s="226"/>
      <c r="M104" s="227"/>
    </row>
    <row r="105" spans="1:13" s="3" customFormat="1" ht="12.75" customHeight="1">
      <c r="A105" s="116" t="s">
        <v>89</v>
      </c>
      <c r="B105" s="33">
        <v>31.4488757543323</v>
      </c>
      <c r="C105" s="109">
        <f t="shared" si="20"/>
        <v>0.25363218880499033</v>
      </c>
      <c r="D105" s="33">
        <v>58.4613403321898</v>
      </c>
      <c r="E105" s="109">
        <f t="shared" si="21"/>
        <v>0.4802933486817774</v>
      </c>
      <c r="F105" s="33">
        <v>16.1430344747736</v>
      </c>
      <c r="G105" s="109">
        <f t="shared" si="22"/>
        <v>0.13346693889075303</v>
      </c>
      <c r="H105" s="33">
        <f t="shared" si="23"/>
        <v>-27.0124645778575</v>
      </c>
      <c r="I105" s="109">
        <f t="shared" si="24"/>
        <v>-46.20568810835831</v>
      </c>
      <c r="J105" s="33">
        <f t="shared" si="25"/>
        <v>15.305841279558699</v>
      </c>
      <c r="K105" s="106">
        <f>(J105/F105)*100</f>
        <v>94.81390443337548</v>
      </c>
      <c r="L105" s="226"/>
      <c r="M105" s="227"/>
    </row>
    <row r="106" spans="1:13" s="3" customFormat="1" ht="12.75">
      <c r="A106" s="221" t="s">
        <v>82</v>
      </c>
      <c r="B106" s="97">
        <f>SUM(B101:B105)</f>
        <v>201.08400478616161</v>
      </c>
      <c r="C106" s="119">
        <f t="shared" si="20"/>
        <v>1.6217233539918048</v>
      </c>
      <c r="D106" s="97">
        <f>SUM(D101:D105)</f>
        <v>240.26066313664654</v>
      </c>
      <c r="E106" s="119">
        <f t="shared" si="21"/>
        <v>1.973878768408354</v>
      </c>
      <c r="F106" s="97">
        <f>SUM(F101:F105)</f>
        <v>212.0648009317764</v>
      </c>
      <c r="G106" s="119">
        <f t="shared" si="22"/>
        <v>1.7533035608064054</v>
      </c>
      <c r="H106" s="97">
        <f t="shared" si="23"/>
        <v>-39.17665835048493</v>
      </c>
      <c r="I106" s="119">
        <f t="shared" si="24"/>
        <v>-16.30589786901715</v>
      </c>
      <c r="J106" s="97">
        <f t="shared" si="25"/>
        <v>-10.98079614561479</v>
      </c>
      <c r="K106" s="118">
        <f>(J106/F106)*100</f>
        <v>-5.178038079571458</v>
      </c>
      <c r="L106" s="226"/>
      <c r="M106" s="227"/>
    </row>
    <row r="107" spans="1:13" s="3" customFormat="1" ht="6" customHeight="1">
      <c r="A107" s="100"/>
      <c r="B107" s="33"/>
      <c r="C107" s="109"/>
      <c r="D107" s="33"/>
      <c r="E107" s="109"/>
      <c r="F107" s="33"/>
      <c r="G107" s="109"/>
      <c r="H107" s="33"/>
      <c r="I107" s="109"/>
      <c r="J107" s="33"/>
      <c r="K107" s="106"/>
      <c r="L107" s="226"/>
      <c r="M107" s="227"/>
    </row>
    <row r="108" spans="1:13" s="3" customFormat="1" ht="12.75">
      <c r="A108" s="222" t="s">
        <v>83</v>
      </c>
      <c r="B108" s="223">
        <v>575.971593590079</v>
      </c>
      <c r="C108" s="109">
        <f aca="true" t="shared" si="26" ref="C108:C114">(B108/$B$78)*100</f>
        <v>4.645156065765749</v>
      </c>
      <c r="D108" s="224">
        <v>588.630999176339</v>
      </c>
      <c r="E108" s="109">
        <f aca="true" t="shared" si="27" ref="E108:E114">(D108/$D$78)*100</f>
        <v>4.8359403346870655</v>
      </c>
      <c r="F108" s="225">
        <v>490.593496864743</v>
      </c>
      <c r="G108" s="109">
        <f aca="true" t="shared" si="28" ref="G108:G114">(F108/$F$78)*100</f>
        <v>4.056115494801717</v>
      </c>
      <c r="H108" s="33">
        <f aca="true" t="shared" si="29" ref="H108:H114">B108-D108</f>
        <v>-12.659405586259936</v>
      </c>
      <c r="I108" s="109">
        <f>IF(D108=0,0,(H108/D108)*100)</f>
        <v>-2.150652208934633</v>
      </c>
      <c r="J108" s="33">
        <f aca="true" t="shared" si="30" ref="J108:J114">B108-F108</f>
        <v>85.37809672533604</v>
      </c>
      <c r="K108" s="106">
        <f aca="true" t="shared" si="31" ref="K108:K114">(J108/F108)*100</f>
        <v>17.403022516801695</v>
      </c>
      <c r="L108" s="226"/>
      <c r="M108" s="227"/>
    </row>
    <row r="109" spans="1:13" s="3" customFormat="1" ht="12.75">
      <c r="A109" s="222" t="s">
        <v>84</v>
      </c>
      <c r="B109" s="223">
        <v>435.222959204168</v>
      </c>
      <c r="C109" s="109">
        <f t="shared" si="26"/>
        <v>3.5100317297012325</v>
      </c>
      <c r="D109" s="224">
        <v>390.26671308773</v>
      </c>
      <c r="E109" s="109">
        <f t="shared" si="27"/>
        <v>3.2062642669984647</v>
      </c>
      <c r="F109" s="225">
        <v>369.095515942052</v>
      </c>
      <c r="G109" s="109">
        <f t="shared" si="28"/>
        <v>3.0515978113080067</v>
      </c>
      <c r="H109" s="33">
        <f t="shared" si="29"/>
        <v>44.95624611643797</v>
      </c>
      <c r="I109" s="109">
        <f>IF(D109=0,0,(H109/D109)*100)</f>
        <v>11.519364734120183</v>
      </c>
      <c r="J109" s="33">
        <f t="shared" si="30"/>
        <v>66.127443262116</v>
      </c>
      <c r="K109" s="106">
        <f t="shared" si="31"/>
        <v>17.916078740034873</v>
      </c>
      <c r="L109" s="226"/>
      <c r="M109" s="227"/>
    </row>
    <row r="110" spans="1:13" s="3" customFormat="1" ht="12.75">
      <c r="A110" s="222" t="s">
        <v>92</v>
      </c>
      <c r="B110" s="33">
        <v>1934.62116354032</v>
      </c>
      <c r="C110" s="123">
        <f t="shared" si="26"/>
        <v>15.602535494439534</v>
      </c>
      <c r="D110" s="33">
        <v>1724.64125400585</v>
      </c>
      <c r="E110" s="123">
        <f t="shared" si="27"/>
        <v>14.168914336456206</v>
      </c>
      <c r="F110" s="33">
        <v>1543.0685723874</v>
      </c>
      <c r="G110" s="123">
        <f t="shared" si="28"/>
        <v>12.757740137202985</v>
      </c>
      <c r="H110" s="33">
        <f t="shared" si="29"/>
        <v>209.97990953446993</v>
      </c>
      <c r="I110" s="109">
        <f>IF(D110=0,0,(H110/D110)*100)</f>
        <v>12.175280455964186</v>
      </c>
      <c r="J110" s="33">
        <f t="shared" si="30"/>
        <v>391.55259115291983</v>
      </c>
      <c r="K110" s="106">
        <f t="shared" si="31"/>
        <v>25.374931364658583</v>
      </c>
      <c r="L110" s="226"/>
      <c r="M110" s="227"/>
    </row>
    <row r="111" spans="1:13" s="5" customFormat="1" ht="12.75">
      <c r="A111" s="114" t="s">
        <v>93</v>
      </c>
      <c r="B111" s="33">
        <v>391.98013967878</v>
      </c>
      <c r="C111" s="123">
        <f t="shared" si="26"/>
        <v>3.1612825072489024</v>
      </c>
      <c r="D111" s="33">
        <v>337.654034607784</v>
      </c>
      <c r="E111" s="123">
        <f t="shared" si="27"/>
        <v>2.7740210206639784</v>
      </c>
      <c r="F111" s="33">
        <v>408.452435155175</v>
      </c>
      <c r="G111" s="123">
        <f t="shared" si="28"/>
        <v>3.376991871498779</v>
      </c>
      <c r="H111" s="33">
        <f t="shared" si="29"/>
        <v>54.32610507099599</v>
      </c>
      <c r="I111" s="109">
        <f>IF(D111=0,0,(H111/D111)*100)</f>
        <v>16.08928059577334</v>
      </c>
      <c r="J111" s="33">
        <f t="shared" si="30"/>
        <v>-16.472295476395004</v>
      </c>
      <c r="K111" s="106">
        <f t="shared" si="31"/>
        <v>-4.032855250363979</v>
      </c>
      <c r="L111" s="226"/>
      <c r="M111" s="227"/>
    </row>
    <row r="112" spans="1:13" s="4" customFormat="1" ht="12.75" customHeight="1">
      <c r="A112" s="219" t="s">
        <v>27</v>
      </c>
      <c r="B112" s="42">
        <v>2643.28738664861</v>
      </c>
      <c r="C112" s="124">
        <f t="shared" si="26"/>
        <v>21.317861113809595</v>
      </c>
      <c r="D112" s="42">
        <v>2278.01924106213</v>
      </c>
      <c r="E112" s="124">
        <f t="shared" si="27"/>
        <v>18.715231013080487</v>
      </c>
      <c r="F112" s="42">
        <v>2670.23144130718</v>
      </c>
      <c r="G112" s="124">
        <f t="shared" si="28"/>
        <v>22.076866475013272</v>
      </c>
      <c r="H112" s="125">
        <f t="shared" si="29"/>
        <v>365.2681455864804</v>
      </c>
      <c r="I112" s="108">
        <f>(H112/D112)*100</f>
        <v>16.03446270349207</v>
      </c>
      <c r="J112" s="125">
        <f t="shared" si="30"/>
        <v>-26.944054658569712</v>
      </c>
      <c r="K112" s="85">
        <f t="shared" si="31"/>
        <v>-1.0090531570319452</v>
      </c>
      <c r="L112" s="226"/>
      <c r="M112" s="227"/>
    </row>
    <row r="113" spans="1:13" s="3" customFormat="1" ht="12.75">
      <c r="A113" s="46" t="s">
        <v>94</v>
      </c>
      <c r="B113" s="33">
        <v>132.758485210036</v>
      </c>
      <c r="C113" s="109">
        <f t="shared" si="26"/>
        <v>1.0706845436793666</v>
      </c>
      <c r="D113" s="33">
        <v>132.991297287716</v>
      </c>
      <c r="E113" s="109">
        <f t="shared" si="27"/>
        <v>1.0925995736139553</v>
      </c>
      <c r="F113" s="33">
        <v>182.444529303604</v>
      </c>
      <c r="G113" s="109">
        <f t="shared" si="28"/>
        <v>1.5084098892044164</v>
      </c>
      <c r="H113" s="33">
        <f t="shared" si="29"/>
        <v>-0.2328120776799949</v>
      </c>
      <c r="I113" s="109">
        <f>IF(D113=0,0,(H113/D113)*100)</f>
        <v>-0.17505812968823414</v>
      </c>
      <c r="J113" s="33">
        <f t="shared" si="30"/>
        <v>-49.686044093568</v>
      </c>
      <c r="K113" s="106">
        <f t="shared" si="31"/>
        <v>-27.233507238184153</v>
      </c>
      <c r="L113" s="226"/>
      <c r="M113" s="227"/>
    </row>
    <row r="114" spans="1:13" s="3" customFormat="1" ht="12.75">
      <c r="A114" s="115" t="s">
        <v>85</v>
      </c>
      <c r="B114" s="97">
        <f>SUM(B108:B113)</f>
        <v>6113.841727871993</v>
      </c>
      <c r="C114" s="119">
        <f t="shared" si="26"/>
        <v>49.30755145464437</v>
      </c>
      <c r="D114" s="97">
        <f>SUM(D108:D113)</f>
        <v>5452.203539227549</v>
      </c>
      <c r="E114" s="119">
        <f t="shared" si="27"/>
        <v>44.79297054550016</v>
      </c>
      <c r="F114" s="97">
        <f>SUM(F108:F113)</f>
        <v>5663.885990960154</v>
      </c>
      <c r="G114" s="119">
        <f t="shared" si="28"/>
        <v>46.82772167902918</v>
      </c>
      <c r="H114" s="97">
        <f t="shared" si="29"/>
        <v>661.6381886444433</v>
      </c>
      <c r="I114" s="119">
        <f>IF(D114=0,0,(H114/D114)*100)</f>
        <v>12.135243739234689</v>
      </c>
      <c r="J114" s="97">
        <f t="shared" si="30"/>
        <v>449.95573691183836</v>
      </c>
      <c r="K114" s="118">
        <f t="shared" si="31"/>
        <v>7.944293681581696</v>
      </c>
      <c r="L114" s="226"/>
      <c r="M114" s="227"/>
    </row>
    <row r="115" spans="1:13" s="3" customFormat="1" ht="3" customHeight="1">
      <c r="A115" s="100"/>
      <c r="B115" s="33"/>
      <c r="C115" s="109"/>
      <c r="D115" s="33"/>
      <c r="E115" s="109"/>
      <c r="F115" s="33"/>
      <c r="G115" s="109"/>
      <c r="H115" s="33"/>
      <c r="I115" s="109"/>
      <c r="J115" s="33"/>
      <c r="K115" s="106"/>
      <c r="L115" s="226"/>
      <c r="M115" s="227"/>
    </row>
    <row r="116" spans="1:13" s="3" customFormat="1" ht="12.75">
      <c r="A116" s="46" t="s">
        <v>86</v>
      </c>
      <c r="B116" s="33">
        <v>0</v>
      </c>
      <c r="C116" s="109">
        <f>(B116/$B$78)*100</f>
        <v>0</v>
      </c>
      <c r="D116" s="33">
        <v>0</v>
      </c>
      <c r="E116" s="109">
        <f>(D116/$D$78)*100</f>
        <v>0</v>
      </c>
      <c r="F116" s="33">
        <v>0</v>
      </c>
      <c r="G116" s="109">
        <f>(F116/$F$78)*100</f>
        <v>0</v>
      </c>
      <c r="H116" s="33">
        <f>B116-D116</f>
        <v>0</v>
      </c>
      <c r="I116" s="109">
        <f>IF(D116=0,0,(H116/D116)*100)</f>
        <v>0</v>
      </c>
      <c r="J116" s="33">
        <f>B116-F116</f>
        <v>0</v>
      </c>
      <c r="K116" s="106">
        <f>IF(F116=0,0,(J116/F116)*100)</f>
        <v>0</v>
      </c>
      <c r="L116" s="226"/>
      <c r="M116" s="227"/>
    </row>
    <row r="117" spans="1:13" s="3" customFormat="1" ht="3" customHeight="1">
      <c r="A117" s="100"/>
      <c r="B117" s="33"/>
      <c r="C117" s="109"/>
      <c r="D117" s="33"/>
      <c r="E117" s="109"/>
      <c r="F117" s="33"/>
      <c r="G117" s="109"/>
      <c r="H117" s="33"/>
      <c r="I117" s="109"/>
      <c r="J117" s="33"/>
      <c r="K117" s="106"/>
      <c r="L117" s="226"/>
      <c r="M117" s="227"/>
    </row>
    <row r="118" spans="1:13" s="3" customFormat="1" ht="5.25" customHeight="1">
      <c r="A118" s="101"/>
      <c r="B118" s="104"/>
      <c r="C118" s="112"/>
      <c r="D118" s="104"/>
      <c r="E118" s="112"/>
      <c r="F118" s="104"/>
      <c r="G118" s="112"/>
      <c r="H118" s="104"/>
      <c r="I118" s="112"/>
      <c r="J118" s="104"/>
      <c r="K118" s="105"/>
      <c r="L118" s="226"/>
      <c r="M118" s="227"/>
    </row>
    <row r="119" spans="1:9" ht="12.75">
      <c r="A119" s="218" t="s">
        <v>63</v>
      </c>
      <c r="I119" s="218" t="s">
        <v>53</v>
      </c>
    </row>
  </sheetData>
  <sheetProtection/>
  <mergeCells count="12">
    <mergeCell ref="F3:H3"/>
    <mergeCell ref="B5:C5"/>
    <mergeCell ref="D5:E5"/>
    <mergeCell ref="F5:G5"/>
    <mergeCell ref="H5:I5"/>
    <mergeCell ref="J5:K5"/>
    <mergeCell ref="F74:H74"/>
    <mergeCell ref="B76:C76"/>
    <mergeCell ref="D76:E76"/>
    <mergeCell ref="F76:G76"/>
    <mergeCell ref="H76:I76"/>
    <mergeCell ref="J76:K76"/>
  </mergeCells>
  <printOptions horizontalCentered="1"/>
  <pageMargins left="0.21" right="0.31496062992125984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18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12.421875" style="0" customWidth="1"/>
    <col min="3" max="14" width="8.7109375" style="0" customWidth="1"/>
    <col min="15" max="15" width="10.8515625" style="0" customWidth="1"/>
    <col min="16" max="16" width="8.421875" style="0" customWidth="1"/>
    <col min="17" max="17" width="7.421875" style="0" customWidth="1"/>
    <col min="18" max="29" width="8.421875" style="0" customWidth="1"/>
  </cols>
  <sheetData>
    <row r="1" spans="1:33" ht="12.75">
      <c r="A1" s="126"/>
      <c r="B1" s="309" t="s">
        <v>9</v>
      </c>
      <c r="C1" s="235"/>
      <c r="D1" s="130"/>
      <c r="E1" s="130"/>
      <c r="F1" s="130"/>
      <c r="G1" s="169"/>
      <c r="H1" s="170" t="s">
        <v>0</v>
      </c>
      <c r="I1" s="169"/>
      <c r="J1" s="130"/>
      <c r="K1" s="130"/>
      <c r="L1" s="130"/>
      <c r="M1" s="130"/>
      <c r="N1" s="130"/>
      <c r="O1" s="130"/>
      <c r="P1" s="130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3" ht="12.75">
      <c r="A2" s="126"/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1:33" ht="12.75">
      <c r="A3" s="126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</row>
    <row r="4" spans="1:33" ht="12.75">
      <c r="A4" s="126"/>
      <c r="B4" s="130"/>
      <c r="C4" s="130"/>
      <c r="D4" s="130"/>
      <c r="E4" s="130"/>
      <c r="F4" s="169"/>
      <c r="G4" s="169"/>
      <c r="H4" s="170" t="s">
        <v>153</v>
      </c>
      <c r="I4" s="169"/>
      <c r="J4" s="169"/>
      <c r="K4" s="130"/>
      <c r="L4" s="130"/>
      <c r="M4" s="130"/>
      <c r="N4" s="130"/>
      <c r="O4" s="130"/>
      <c r="P4" s="130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</row>
    <row r="5" spans="1:33" ht="4.5" customHeight="1">
      <c r="A5" s="126"/>
      <c r="B5" s="130"/>
      <c r="C5" s="130"/>
      <c r="D5" s="130"/>
      <c r="E5" s="130"/>
      <c r="F5" s="130"/>
      <c r="G5" s="130"/>
      <c r="H5" s="131"/>
      <c r="I5" s="130"/>
      <c r="J5" s="130"/>
      <c r="K5" s="130"/>
      <c r="L5" s="130"/>
      <c r="M5" s="130"/>
      <c r="N5" s="130"/>
      <c r="O5" s="130"/>
      <c r="P5" s="130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3" s="6" customFormat="1" ht="12.75" customHeight="1">
      <c r="A6" s="127"/>
      <c r="B6" s="283" t="s">
        <v>2</v>
      </c>
      <c r="C6" s="289" t="s">
        <v>3</v>
      </c>
      <c r="D6" s="280" t="s">
        <v>4</v>
      </c>
      <c r="E6" s="280" t="s">
        <v>5</v>
      </c>
      <c r="F6" s="280" t="s">
        <v>6</v>
      </c>
      <c r="G6" s="280" t="s">
        <v>7</v>
      </c>
      <c r="H6" s="280" t="s">
        <v>8</v>
      </c>
      <c r="I6" s="280" t="s">
        <v>9</v>
      </c>
      <c r="J6" s="280" t="s">
        <v>10</v>
      </c>
      <c r="K6" s="280" t="s">
        <v>11</v>
      </c>
      <c r="L6" s="280" t="s">
        <v>12</v>
      </c>
      <c r="M6" s="280" t="s">
        <v>13</v>
      </c>
      <c r="N6" s="280" t="s">
        <v>14</v>
      </c>
      <c r="O6" s="172" t="s">
        <v>1</v>
      </c>
      <c r="P6" s="132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</row>
    <row r="7" spans="1:33" s="6" customFormat="1" ht="12.75">
      <c r="A7" s="127"/>
      <c r="B7" s="284"/>
      <c r="C7" s="290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173">
        <v>2019</v>
      </c>
      <c r="P7" s="132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</row>
    <row r="8" spans="1:33" s="6" customFormat="1" ht="6" customHeight="1">
      <c r="A8" s="127"/>
      <c r="B8" s="284"/>
      <c r="C8" s="290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74"/>
      <c r="P8" s="132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</row>
    <row r="9" spans="1:33" s="1" customFormat="1" ht="6" customHeight="1">
      <c r="A9" s="128"/>
      <c r="B9" s="285"/>
      <c r="C9" s="291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176"/>
      <c r="P9" s="133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</row>
    <row r="10" spans="1:33" s="1" customFormat="1" ht="12">
      <c r="A10" s="128"/>
      <c r="B10" s="175" t="s">
        <v>15</v>
      </c>
      <c r="C10" s="182">
        <v>3212.16</v>
      </c>
      <c r="D10" s="183">
        <v>2294.83</v>
      </c>
      <c r="E10" s="184">
        <v>2446.19</v>
      </c>
      <c r="F10" s="184">
        <v>2316.86</v>
      </c>
      <c r="G10" s="183">
        <v>2266.76</v>
      </c>
      <c r="H10" s="183">
        <v>2086.06</v>
      </c>
      <c r="I10" s="183">
        <v>4362.24</v>
      </c>
      <c r="J10" s="183"/>
      <c r="K10" s="183"/>
      <c r="L10" s="184"/>
      <c r="M10" s="183"/>
      <c r="N10" s="183"/>
      <c r="O10" s="185">
        <f>SUM(C10:N10)</f>
        <v>18985.1</v>
      </c>
      <c r="P10" s="133"/>
      <c r="Q10" s="128"/>
      <c r="R10" s="128"/>
      <c r="S10" s="128"/>
      <c r="T10" s="128"/>
      <c r="U10" s="128"/>
      <c r="V10" s="128"/>
      <c r="W10" s="206"/>
      <c r="X10" s="206"/>
      <c r="Y10" s="206"/>
      <c r="Z10" s="206"/>
      <c r="AA10" s="206"/>
      <c r="AB10" s="206"/>
      <c r="AC10" s="128"/>
      <c r="AD10" s="128"/>
      <c r="AE10" s="128"/>
      <c r="AF10" s="128"/>
      <c r="AG10" s="128"/>
    </row>
    <row r="11" spans="1:33" s="1" customFormat="1" ht="12">
      <c r="A11" s="128"/>
      <c r="B11" s="171" t="s">
        <v>16</v>
      </c>
      <c r="C11" s="177">
        <v>1568.97</v>
      </c>
      <c r="D11" s="180">
        <v>2091.33</v>
      </c>
      <c r="E11" s="181">
        <v>3105.07</v>
      </c>
      <c r="F11" s="180">
        <v>2276.43</v>
      </c>
      <c r="G11" s="180">
        <v>871.36</v>
      </c>
      <c r="H11" s="180">
        <v>830.09</v>
      </c>
      <c r="I11" s="180">
        <v>901.87</v>
      </c>
      <c r="J11" s="180"/>
      <c r="K11" s="180"/>
      <c r="L11" s="180"/>
      <c r="M11" s="180"/>
      <c r="N11" s="180"/>
      <c r="O11" s="179">
        <f>SUM(C11:N11)</f>
        <v>11645.120000000003</v>
      </c>
      <c r="P11" s="133"/>
      <c r="Q11" s="128"/>
      <c r="R11" s="128"/>
      <c r="S11" s="128"/>
      <c r="T11" s="128"/>
      <c r="U11" s="128"/>
      <c r="V11" s="128"/>
      <c r="W11" s="206"/>
      <c r="X11" s="206"/>
      <c r="Y11" s="206"/>
      <c r="Z11" s="206"/>
      <c r="AA11" s="206"/>
      <c r="AB11" s="206"/>
      <c r="AC11" s="128"/>
      <c r="AD11" s="128"/>
      <c r="AE11" s="128"/>
      <c r="AF11" s="128"/>
      <c r="AG11" s="128"/>
    </row>
    <row r="12" spans="1:33" s="1" customFormat="1" ht="12">
      <c r="A12" s="128"/>
      <c r="B12" s="171" t="s">
        <v>17</v>
      </c>
      <c r="C12" s="177">
        <v>1828.04</v>
      </c>
      <c r="D12" s="180">
        <v>869.55</v>
      </c>
      <c r="E12" s="180">
        <v>1341.53</v>
      </c>
      <c r="F12" s="180">
        <v>2847.58</v>
      </c>
      <c r="G12" s="180">
        <v>1621.36</v>
      </c>
      <c r="H12" s="180">
        <v>2231.76</v>
      </c>
      <c r="I12" s="180">
        <v>2643.29</v>
      </c>
      <c r="J12" s="180"/>
      <c r="K12" s="180"/>
      <c r="L12" s="180"/>
      <c r="M12" s="180"/>
      <c r="N12" s="180"/>
      <c r="O12" s="179">
        <f>SUM(C12:N12)</f>
        <v>13383.11</v>
      </c>
      <c r="P12" s="133"/>
      <c r="Q12" s="128"/>
      <c r="R12" s="128"/>
      <c r="S12" s="128"/>
      <c r="T12" s="128"/>
      <c r="U12" s="128"/>
      <c r="V12" s="128"/>
      <c r="W12" s="206"/>
      <c r="X12" s="206"/>
      <c r="Y12" s="206"/>
      <c r="Z12" s="206"/>
      <c r="AA12" s="206"/>
      <c r="AB12" s="206"/>
      <c r="AC12" s="128"/>
      <c r="AD12" s="128"/>
      <c r="AE12" s="128"/>
      <c r="AF12" s="128"/>
      <c r="AG12" s="128"/>
    </row>
    <row r="13" spans="1:33" s="1" customFormat="1" ht="12">
      <c r="A13" s="128"/>
      <c r="B13" s="171" t="s">
        <v>18</v>
      </c>
      <c r="C13" s="177">
        <v>360.33</v>
      </c>
      <c r="D13" s="180">
        <v>262.18</v>
      </c>
      <c r="E13" s="180">
        <v>515.97</v>
      </c>
      <c r="F13" s="180">
        <v>1093.67</v>
      </c>
      <c r="G13" s="180">
        <v>703.41</v>
      </c>
      <c r="H13" s="180">
        <v>874.9</v>
      </c>
      <c r="I13" s="180">
        <v>1934.62</v>
      </c>
      <c r="J13" s="180"/>
      <c r="K13" s="180"/>
      <c r="L13" s="180"/>
      <c r="M13" s="180"/>
      <c r="N13" s="180"/>
      <c r="O13" s="179">
        <f>SUM(C13:N13)</f>
        <v>5745.08</v>
      </c>
      <c r="P13" s="133"/>
      <c r="Q13" s="128"/>
      <c r="R13" s="128"/>
      <c r="S13" s="128"/>
      <c r="T13" s="128"/>
      <c r="U13" s="128"/>
      <c r="V13" s="128"/>
      <c r="W13" s="206"/>
      <c r="X13" s="206"/>
      <c r="Y13" s="206"/>
      <c r="Z13" s="206"/>
      <c r="AA13" s="206"/>
      <c r="AB13" s="206"/>
      <c r="AC13" s="128"/>
      <c r="AD13" s="128"/>
      <c r="AE13" s="128"/>
      <c r="AF13" s="128"/>
      <c r="AG13" s="128"/>
    </row>
    <row r="14" spans="1:33" s="1" customFormat="1" ht="12">
      <c r="A14" s="128"/>
      <c r="B14" s="171" t="s">
        <v>19</v>
      </c>
      <c r="C14" s="177">
        <v>1995.17</v>
      </c>
      <c r="D14" s="180">
        <v>2313.46</v>
      </c>
      <c r="E14" s="180">
        <v>2117.77</v>
      </c>
      <c r="F14" s="180">
        <v>2495.98</v>
      </c>
      <c r="G14" s="180">
        <v>1822.12</v>
      </c>
      <c r="H14" s="180">
        <v>2278.81</v>
      </c>
      <c r="I14" s="180">
        <v>2557.39</v>
      </c>
      <c r="J14" s="180"/>
      <c r="K14" s="180"/>
      <c r="L14" s="180"/>
      <c r="M14" s="180"/>
      <c r="N14" s="180"/>
      <c r="O14" s="179">
        <f>SUM(C14:N14)</f>
        <v>15580.699999999999</v>
      </c>
      <c r="P14" s="133"/>
      <c r="Q14" s="128"/>
      <c r="R14" s="128"/>
      <c r="S14" s="128"/>
      <c r="T14" s="128"/>
      <c r="U14" s="128"/>
      <c r="V14" s="128"/>
      <c r="W14" s="206"/>
      <c r="X14" s="206"/>
      <c r="Y14" s="206"/>
      <c r="Z14" s="206"/>
      <c r="AA14" s="206"/>
      <c r="AB14" s="206"/>
      <c r="AC14" s="128"/>
      <c r="AD14" s="128"/>
      <c r="AE14" s="128"/>
      <c r="AF14" s="128"/>
      <c r="AG14" s="128"/>
    </row>
    <row r="15" spans="1:33" s="1" customFormat="1" ht="6" customHeight="1">
      <c r="A15" s="128"/>
      <c r="B15" s="270" t="s">
        <v>20</v>
      </c>
      <c r="C15" s="272">
        <f aca="true" t="shared" si="0" ref="C15:M15">SUM(C10:C14)</f>
        <v>8964.67</v>
      </c>
      <c r="D15" s="260">
        <f t="shared" si="0"/>
        <v>7831.35</v>
      </c>
      <c r="E15" s="260">
        <f t="shared" si="0"/>
        <v>9526.53</v>
      </c>
      <c r="F15" s="260">
        <f t="shared" si="0"/>
        <v>11030.52</v>
      </c>
      <c r="G15" s="260">
        <f t="shared" si="0"/>
        <v>7285.01</v>
      </c>
      <c r="H15" s="260">
        <f t="shared" si="0"/>
        <v>8301.619999999999</v>
      </c>
      <c r="I15" s="260">
        <f t="shared" si="0"/>
        <v>12399.41</v>
      </c>
      <c r="J15" s="260">
        <f t="shared" si="0"/>
        <v>0</v>
      </c>
      <c r="K15" s="260">
        <f t="shared" si="0"/>
        <v>0</v>
      </c>
      <c r="L15" s="260">
        <f t="shared" si="0"/>
        <v>0</v>
      </c>
      <c r="M15" s="260">
        <f t="shared" si="0"/>
        <v>0</v>
      </c>
      <c r="N15" s="260">
        <f>SUM(N10:N14)</f>
        <v>0</v>
      </c>
      <c r="O15" s="262">
        <f>SUM(O10:O14)</f>
        <v>65339.11</v>
      </c>
      <c r="P15" s="133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</row>
    <row r="16" spans="1:33" s="1" customFormat="1" ht="12">
      <c r="A16" s="128"/>
      <c r="B16" s="271"/>
      <c r="C16" s="273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3"/>
      <c r="P16" s="133"/>
      <c r="Q16" s="128"/>
      <c r="R16" s="128"/>
      <c r="S16" s="128"/>
      <c r="T16" s="128"/>
      <c r="U16" s="128"/>
      <c r="V16" s="128"/>
      <c r="W16" s="206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</row>
    <row r="17" spans="1:33" ht="12.75">
      <c r="A17" s="126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26"/>
      <c r="AC17" s="126"/>
      <c r="AD17" s="126"/>
      <c r="AE17" s="126"/>
      <c r="AF17" s="126"/>
      <c r="AG17" s="126"/>
    </row>
    <row r="18" spans="1:33" s="6" customFormat="1" ht="12.75" customHeight="1">
      <c r="A18" s="127"/>
      <c r="B18" s="283" t="s">
        <v>2</v>
      </c>
      <c r="C18" s="310" t="s">
        <v>9</v>
      </c>
      <c r="D18" s="311"/>
      <c r="E18" s="312"/>
      <c r="F18" s="313" t="s">
        <v>160</v>
      </c>
      <c r="G18" s="313"/>
      <c r="H18" s="295" t="s">
        <v>161</v>
      </c>
      <c r="I18" s="296"/>
      <c r="J18" s="310" t="s">
        <v>21</v>
      </c>
      <c r="K18" s="311"/>
      <c r="L18" s="314"/>
      <c r="M18" s="307" t="s">
        <v>154</v>
      </c>
      <c r="N18" s="308"/>
      <c r="O18" s="295" t="s">
        <v>155</v>
      </c>
      <c r="P18" s="296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</row>
    <row r="19" spans="1:33" s="6" customFormat="1" ht="6" customHeight="1">
      <c r="A19" s="127"/>
      <c r="B19" s="284"/>
      <c r="C19" s="324">
        <v>2019</v>
      </c>
      <c r="D19" s="338">
        <v>2018</v>
      </c>
      <c r="E19" s="342">
        <v>2017</v>
      </c>
      <c r="F19" s="341" t="s">
        <v>22</v>
      </c>
      <c r="G19" s="341" t="s">
        <v>23</v>
      </c>
      <c r="H19" s="304" t="s">
        <v>22</v>
      </c>
      <c r="I19" s="301" t="s">
        <v>23</v>
      </c>
      <c r="J19" s="324">
        <v>2019</v>
      </c>
      <c r="K19" s="338">
        <v>2018</v>
      </c>
      <c r="L19" s="335">
        <v>2017</v>
      </c>
      <c r="M19" s="332" t="s">
        <v>22</v>
      </c>
      <c r="N19" s="329" t="s">
        <v>23</v>
      </c>
      <c r="O19" s="304" t="s">
        <v>22</v>
      </c>
      <c r="P19" s="301" t="s">
        <v>23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</row>
    <row r="20" spans="1:33" s="6" customFormat="1" ht="6" customHeight="1">
      <c r="A20" s="127"/>
      <c r="B20" s="284"/>
      <c r="C20" s="290"/>
      <c r="D20" s="339"/>
      <c r="E20" s="343"/>
      <c r="F20" s="281"/>
      <c r="G20" s="281"/>
      <c r="H20" s="305"/>
      <c r="I20" s="302"/>
      <c r="J20" s="290"/>
      <c r="K20" s="339"/>
      <c r="L20" s="336"/>
      <c r="M20" s="333"/>
      <c r="N20" s="330"/>
      <c r="O20" s="305"/>
      <c r="P20" s="302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</row>
    <row r="21" spans="1:33" s="1" customFormat="1" ht="6" customHeight="1">
      <c r="A21" s="128"/>
      <c r="B21" s="285"/>
      <c r="C21" s="291"/>
      <c r="D21" s="340"/>
      <c r="E21" s="344"/>
      <c r="F21" s="282"/>
      <c r="G21" s="282"/>
      <c r="H21" s="306"/>
      <c r="I21" s="303"/>
      <c r="J21" s="291"/>
      <c r="K21" s="340"/>
      <c r="L21" s="337"/>
      <c r="M21" s="334"/>
      <c r="N21" s="331"/>
      <c r="O21" s="306"/>
      <c r="P21" s="303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</row>
    <row r="22" spans="1:33" s="1" customFormat="1" ht="12">
      <c r="A22" s="128"/>
      <c r="B22" s="175" t="s">
        <v>15</v>
      </c>
      <c r="C22" s="182">
        <v>4362.24</v>
      </c>
      <c r="D22" s="186">
        <v>4467.012000553534</v>
      </c>
      <c r="E22" s="187">
        <v>4226</v>
      </c>
      <c r="F22" s="183">
        <f>C22-D22</f>
        <v>-104.77200055353387</v>
      </c>
      <c r="G22" s="192">
        <f aca="true" t="shared" si="1" ref="G22:G27">((C22-D22)/D22)*100</f>
        <v>-2.3454604675463364</v>
      </c>
      <c r="H22" s="190">
        <f>C22-E22</f>
        <v>136.23999999999978</v>
      </c>
      <c r="I22" s="188">
        <f aca="true" t="shared" si="2" ref="I22:I27">((C22-E22)/E22)*100</f>
        <v>3.22385234264079</v>
      </c>
      <c r="J22" s="182">
        <v>18985.1</v>
      </c>
      <c r="K22" s="186">
        <f>SUM($C$424:$I$424)</f>
        <v>19243.10349819666</v>
      </c>
      <c r="L22" s="194">
        <f>SUM($C$407:$I$407)</f>
        <v>18903</v>
      </c>
      <c r="M22" s="195">
        <f>J22-K22</f>
        <v>-258.0034981966601</v>
      </c>
      <c r="N22" s="196">
        <f aca="true" t="shared" si="3" ref="N22:N27">((J22-K22)/K22)*100</f>
        <v>-1.3407582525388306</v>
      </c>
      <c r="O22" s="190">
        <f>J22-L22</f>
        <v>82.09999999999854</v>
      </c>
      <c r="P22" s="188">
        <f aca="true" t="shared" si="4" ref="P22:P27">((J22-L22)/L22)*100</f>
        <v>0.43432259429719383</v>
      </c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</row>
    <row r="23" spans="1:33" s="1" customFormat="1" ht="12">
      <c r="A23" s="128"/>
      <c r="B23" s="171" t="s">
        <v>16</v>
      </c>
      <c r="C23" s="177">
        <v>901.87</v>
      </c>
      <c r="D23" s="178">
        <v>1138.9441949391016</v>
      </c>
      <c r="E23" s="12">
        <v>1078</v>
      </c>
      <c r="F23" s="180">
        <f>C23-D23</f>
        <v>-237.07419493910163</v>
      </c>
      <c r="G23" s="193">
        <f t="shared" si="1"/>
        <v>-20.815259956768802</v>
      </c>
      <c r="H23" s="191">
        <f>C23-E23</f>
        <v>-176.13</v>
      </c>
      <c r="I23" s="189">
        <f t="shared" si="2"/>
        <v>-16.338589981447125</v>
      </c>
      <c r="J23" s="177">
        <v>11645.120000000003</v>
      </c>
      <c r="K23" s="178">
        <f>SUM($C$425:$I$425)</f>
        <v>11894.107339789789</v>
      </c>
      <c r="L23" s="153">
        <f>SUM($C$408:$I$408)</f>
        <v>11802</v>
      </c>
      <c r="M23" s="197">
        <f>J23-K23</f>
        <v>-248.98733978978635</v>
      </c>
      <c r="N23" s="198">
        <f t="shared" si="3"/>
        <v>-2.0933671832340033</v>
      </c>
      <c r="O23" s="191">
        <f>J23-L23</f>
        <v>-156.87999999999738</v>
      </c>
      <c r="P23" s="189">
        <f t="shared" si="4"/>
        <v>-1.329266226063357</v>
      </c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</row>
    <row r="24" spans="1:33" s="1" customFormat="1" ht="12">
      <c r="A24" s="128"/>
      <c r="B24" s="171" t="s">
        <v>17</v>
      </c>
      <c r="C24" s="177">
        <v>2643.29</v>
      </c>
      <c r="D24" s="178">
        <v>2278.0192410621285</v>
      </c>
      <c r="E24" s="12">
        <v>2670</v>
      </c>
      <c r="F24" s="180">
        <f>C24-D24</f>
        <v>365.2707589378715</v>
      </c>
      <c r="G24" s="193">
        <f t="shared" si="1"/>
        <v>16.034577423830875</v>
      </c>
      <c r="H24" s="191">
        <f>C24-E24</f>
        <v>-26.710000000000036</v>
      </c>
      <c r="I24" s="189">
        <f t="shared" si="2"/>
        <v>-1.0003745318352073</v>
      </c>
      <c r="J24" s="177">
        <v>13383.11</v>
      </c>
      <c r="K24" s="178">
        <f>SUM($C$426:$I$426)</f>
        <v>11768.638560248997</v>
      </c>
      <c r="L24" s="153">
        <f>SUM($C$409:$I$409)</f>
        <v>12397</v>
      </c>
      <c r="M24" s="197">
        <f>J24-K24</f>
        <v>1614.4714397510033</v>
      </c>
      <c r="N24" s="198">
        <f t="shared" si="3"/>
        <v>13.7184214765862</v>
      </c>
      <c r="O24" s="191">
        <f>J24-L24</f>
        <v>986.1100000000006</v>
      </c>
      <c r="P24" s="189">
        <f t="shared" si="4"/>
        <v>7.954424457530053</v>
      </c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</row>
    <row r="25" spans="1:33" s="1" customFormat="1" ht="12">
      <c r="A25" s="128"/>
      <c r="B25" s="171" t="s">
        <v>18</v>
      </c>
      <c r="C25" s="177">
        <v>1934.62</v>
      </c>
      <c r="D25" s="178">
        <v>1724.6412540058523</v>
      </c>
      <c r="E25" s="12">
        <v>1543</v>
      </c>
      <c r="F25" s="180">
        <f>C25-D25</f>
        <v>209.97874599414763</v>
      </c>
      <c r="G25" s="193">
        <f t="shared" si="1"/>
        <v>12.175212990320542</v>
      </c>
      <c r="H25" s="191">
        <f>C25-E25</f>
        <v>391.6199999999999</v>
      </c>
      <c r="I25" s="189">
        <f t="shared" si="2"/>
        <v>25.380427738172383</v>
      </c>
      <c r="J25" s="177">
        <v>5745.08</v>
      </c>
      <c r="K25" s="178">
        <f>SUM($C$427:$I$427)</f>
        <v>5527.6317400893695</v>
      </c>
      <c r="L25" s="153">
        <f>SUM($C$410:$I$410)</f>
        <v>4959</v>
      </c>
      <c r="M25" s="197">
        <f>J25-K25</f>
        <v>217.44825991063044</v>
      </c>
      <c r="N25" s="198">
        <f t="shared" si="3"/>
        <v>3.933841292891823</v>
      </c>
      <c r="O25" s="191">
        <f>J25-L25</f>
        <v>786.0799999999999</v>
      </c>
      <c r="P25" s="189">
        <f t="shared" si="4"/>
        <v>15.851582980439606</v>
      </c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</row>
    <row r="26" spans="1:33" s="1" customFormat="1" ht="12">
      <c r="A26" s="128"/>
      <c r="B26" s="171" t="s">
        <v>19</v>
      </c>
      <c r="C26" s="177">
        <v>2557.39</v>
      </c>
      <c r="D26" s="178">
        <v>2563.390374006063</v>
      </c>
      <c r="E26" s="12">
        <v>2578</v>
      </c>
      <c r="F26" s="180">
        <f>C26-D26</f>
        <v>-6.000374006063339</v>
      </c>
      <c r="G26" s="193">
        <f t="shared" si="1"/>
        <v>-0.23407960281468804</v>
      </c>
      <c r="H26" s="191">
        <f>C26-E26</f>
        <v>-20.610000000000127</v>
      </c>
      <c r="I26" s="189">
        <f t="shared" si="2"/>
        <v>-0.799456943366956</v>
      </c>
      <c r="J26" s="177">
        <v>15580.699999999999</v>
      </c>
      <c r="K26" s="178">
        <f>SUM($C$428:$I$428)</f>
        <v>15264.347875427411</v>
      </c>
      <c r="L26" s="153">
        <f>SUM($C$411:$I$411)</f>
        <v>14368</v>
      </c>
      <c r="M26" s="197">
        <f>J26-K26</f>
        <v>316.35212457258785</v>
      </c>
      <c r="N26" s="198">
        <f t="shared" si="3"/>
        <v>2.0724902704939816</v>
      </c>
      <c r="O26" s="191">
        <f>J26-L26</f>
        <v>1212.699999999999</v>
      </c>
      <c r="P26" s="189">
        <f t="shared" si="4"/>
        <v>8.440283964365248</v>
      </c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</row>
    <row r="27" spans="1:33" s="1" customFormat="1" ht="6" customHeight="1">
      <c r="A27" s="128"/>
      <c r="B27" s="270" t="s">
        <v>134</v>
      </c>
      <c r="C27" s="272">
        <f>SUM(C22:C26)</f>
        <v>12399.41</v>
      </c>
      <c r="D27" s="315">
        <f>SUM(D22:D26)</f>
        <v>12172.00706456668</v>
      </c>
      <c r="E27" s="327">
        <f>SUM(E22:E26)</f>
        <v>12095</v>
      </c>
      <c r="F27" s="260">
        <f>SUM(F22:F26)</f>
        <v>227.4029354333203</v>
      </c>
      <c r="G27" s="325">
        <f t="shared" si="1"/>
        <v>1.868245181152589</v>
      </c>
      <c r="H27" s="299">
        <f>SUM(H22:H26)</f>
        <v>304.4099999999995</v>
      </c>
      <c r="I27" s="297">
        <f t="shared" si="2"/>
        <v>2.5168251343530375</v>
      </c>
      <c r="J27" s="272">
        <f>SUM(J22:J26)</f>
        <v>65339.11</v>
      </c>
      <c r="K27" s="315">
        <f>SUM(K22:K26)</f>
        <v>63697.82901375222</v>
      </c>
      <c r="L27" s="322">
        <f>SUM(L22:L26)</f>
        <v>62429</v>
      </c>
      <c r="M27" s="320">
        <f>SUM(M22:M26)</f>
        <v>1641.2809862477752</v>
      </c>
      <c r="N27" s="318">
        <f t="shared" si="3"/>
        <v>2.576667072740315</v>
      </c>
      <c r="O27" s="299">
        <f>SUM(O22:O26)</f>
        <v>2910.1100000000006</v>
      </c>
      <c r="P27" s="297">
        <f t="shared" si="4"/>
        <v>4.6614714315462376</v>
      </c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</row>
    <row r="28" spans="1:33" s="1" customFormat="1" ht="12">
      <c r="A28" s="128"/>
      <c r="B28" s="271"/>
      <c r="C28" s="273"/>
      <c r="D28" s="316"/>
      <c r="E28" s="328"/>
      <c r="F28" s="261"/>
      <c r="G28" s="326"/>
      <c r="H28" s="300"/>
      <c r="I28" s="298"/>
      <c r="J28" s="273"/>
      <c r="K28" s="316"/>
      <c r="L28" s="323"/>
      <c r="M28" s="321"/>
      <c r="N28" s="319"/>
      <c r="O28" s="300"/>
      <c r="P28" s="29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1:33" ht="12.75">
      <c r="A29" s="126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</row>
    <row r="30" spans="1:33" ht="12.75">
      <c r="A30" s="126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</row>
    <row r="31" spans="1:33" ht="12.75">
      <c r="A31" s="126"/>
      <c r="B31" s="130"/>
      <c r="C31" s="130"/>
      <c r="D31" s="130"/>
      <c r="E31" s="317" t="s">
        <v>162</v>
      </c>
      <c r="F31" s="317"/>
      <c r="G31" s="317"/>
      <c r="H31" s="317"/>
      <c r="I31" s="317"/>
      <c r="J31" s="317"/>
      <c r="K31" s="317"/>
      <c r="L31" s="130"/>
      <c r="M31" s="130"/>
      <c r="N31" s="130"/>
      <c r="O31" s="130"/>
      <c r="P31" s="130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</row>
    <row r="32" spans="1:33" ht="12.75">
      <c r="A32" s="126"/>
      <c r="B32" s="130"/>
      <c r="C32" s="130"/>
      <c r="D32" s="130"/>
      <c r="E32" s="130"/>
      <c r="F32" s="130"/>
      <c r="G32" s="130"/>
      <c r="H32" s="131"/>
      <c r="I32" s="130"/>
      <c r="J32" s="130"/>
      <c r="K32" s="130"/>
      <c r="L32" s="130"/>
      <c r="M32" s="130"/>
      <c r="N32" s="130"/>
      <c r="O32" s="130"/>
      <c r="P32" s="130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</row>
    <row r="33" spans="1:33" ht="4.5" customHeight="1">
      <c r="A33" s="126"/>
      <c r="B33" s="130"/>
      <c r="C33" s="130"/>
      <c r="D33" s="130"/>
      <c r="E33" s="130"/>
      <c r="F33" s="130"/>
      <c r="G33" s="130"/>
      <c r="H33" s="131"/>
      <c r="I33" s="130"/>
      <c r="J33" s="130"/>
      <c r="K33" s="130"/>
      <c r="L33" s="130"/>
      <c r="M33" s="130"/>
      <c r="N33" s="130"/>
      <c r="O33" s="130"/>
      <c r="P33" s="130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</row>
    <row r="34" spans="1:33" s="6" customFormat="1" ht="12.75" customHeight="1">
      <c r="A34" s="127"/>
      <c r="B34" s="283" t="s">
        <v>2</v>
      </c>
      <c r="C34" s="289">
        <v>2007</v>
      </c>
      <c r="D34" s="280">
        <v>2008</v>
      </c>
      <c r="E34" s="280">
        <v>2009</v>
      </c>
      <c r="F34" s="280">
        <v>2010</v>
      </c>
      <c r="G34" s="280">
        <v>2011</v>
      </c>
      <c r="H34" s="280">
        <v>2012</v>
      </c>
      <c r="I34" s="280">
        <v>2013</v>
      </c>
      <c r="J34" s="280">
        <v>2014</v>
      </c>
      <c r="K34" s="280">
        <v>2015</v>
      </c>
      <c r="L34" s="280">
        <v>2016</v>
      </c>
      <c r="M34" s="280">
        <v>2017</v>
      </c>
      <c r="N34" s="280">
        <v>2018</v>
      </c>
      <c r="O34" s="292">
        <v>2019</v>
      </c>
      <c r="P34" s="132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</row>
    <row r="35" spans="1:33" s="6" customFormat="1" ht="12.75">
      <c r="A35" s="127"/>
      <c r="B35" s="284"/>
      <c r="C35" s="290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93"/>
      <c r="P35" s="132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</row>
    <row r="36" spans="1:33" s="6" customFormat="1" ht="6" customHeight="1">
      <c r="A36" s="127"/>
      <c r="B36" s="284"/>
      <c r="C36" s="290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93"/>
      <c r="P36" s="132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</row>
    <row r="37" spans="1:33" s="1" customFormat="1" ht="6" customHeight="1">
      <c r="A37" s="128"/>
      <c r="B37" s="285"/>
      <c r="C37" s="291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94"/>
      <c r="P37" s="133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</row>
    <row r="38" spans="1:33" s="1" customFormat="1" ht="12">
      <c r="A38" s="128"/>
      <c r="B38" s="175" t="s">
        <v>15</v>
      </c>
      <c r="C38" s="177">
        <f>SUM(C199:I199)</f>
        <v>14346</v>
      </c>
      <c r="D38" s="180">
        <f>SUM(C185:I185)</f>
        <v>15466</v>
      </c>
      <c r="E38" s="180">
        <f>SUM(C171:I171)</f>
        <v>17510</v>
      </c>
      <c r="F38" s="180">
        <f>SUM(C279:I279)</f>
        <v>11219</v>
      </c>
      <c r="G38" s="180">
        <f>SUM(C298:I298)</f>
        <v>14894</v>
      </c>
      <c r="H38" s="180">
        <f>SUM(C317:I317)</f>
        <v>19564</v>
      </c>
      <c r="I38" s="180">
        <f>SUM(C336:I336)</f>
        <v>19921</v>
      </c>
      <c r="J38" s="180">
        <f>SUM(C355:I355)</f>
        <v>17687</v>
      </c>
      <c r="K38" s="180">
        <f>SUM(C373:I373)</f>
        <v>19014</v>
      </c>
      <c r="L38" s="180">
        <f>SUM(C390:I390)</f>
        <v>18193</v>
      </c>
      <c r="M38" s="180">
        <f>SUM(C407:I407)</f>
        <v>18903</v>
      </c>
      <c r="N38" s="180">
        <f>SUM(C424:I424)</f>
        <v>19243.10349819666</v>
      </c>
      <c r="O38" s="179">
        <f>SUM(C441:I441)</f>
        <v>18985.088177569316</v>
      </c>
      <c r="P38" s="133"/>
      <c r="Q38" s="128"/>
      <c r="R38" s="12"/>
      <c r="S38" s="134"/>
      <c r="T38" s="12"/>
      <c r="U38" s="134"/>
      <c r="V38" s="12"/>
      <c r="W38" s="12"/>
      <c r="X38" s="12"/>
      <c r="Y38" s="12"/>
      <c r="Z38" s="12"/>
      <c r="AA38" s="12"/>
      <c r="AB38" s="12"/>
      <c r="AC38" s="12"/>
      <c r="AD38" s="128"/>
      <c r="AE38" s="128"/>
      <c r="AF38" s="128"/>
      <c r="AG38" s="128"/>
    </row>
    <row r="39" spans="1:33" s="1" customFormat="1" ht="12">
      <c r="A39" s="128"/>
      <c r="B39" s="171" t="s">
        <v>16</v>
      </c>
      <c r="C39" s="177">
        <f>SUM(C200:I200)</f>
        <v>15010</v>
      </c>
      <c r="D39" s="180">
        <f>SUM(C186:I186)</f>
        <v>11102</v>
      </c>
      <c r="E39" s="180">
        <f>SUM(C172:I172)</f>
        <v>10101</v>
      </c>
      <c r="F39" s="180">
        <f>SUM(C280:I280)</f>
        <v>8936</v>
      </c>
      <c r="G39" s="180">
        <f>SUM(C299:I299)</f>
        <v>9578</v>
      </c>
      <c r="H39" s="180">
        <f>SUM(C318:I318)</f>
        <v>10094</v>
      </c>
      <c r="I39" s="180">
        <f>SUM(C337:I337)</f>
        <v>8502</v>
      </c>
      <c r="J39" s="180">
        <f>SUM(C356:I356)</f>
        <v>10115</v>
      </c>
      <c r="K39" s="180">
        <f>SUM(C374:I374)</f>
        <v>11031</v>
      </c>
      <c r="L39" s="180">
        <f>SUM(C391:I391)</f>
        <v>11982</v>
      </c>
      <c r="M39" s="180">
        <f>SUM(C408:I408)</f>
        <v>11802</v>
      </c>
      <c r="N39" s="180">
        <f>SUM(C425:I425)</f>
        <v>11894.107339789789</v>
      </c>
      <c r="O39" s="179">
        <f>SUM(C442:I442)</f>
        <v>11645.102876181872</v>
      </c>
      <c r="P39" s="133"/>
      <c r="Q39" s="128"/>
      <c r="R39" s="12"/>
      <c r="S39" s="134"/>
      <c r="T39" s="12"/>
      <c r="U39" s="134"/>
      <c r="V39" s="12"/>
      <c r="W39" s="135"/>
      <c r="X39" s="12"/>
      <c r="Y39" s="135"/>
      <c r="Z39" s="12"/>
      <c r="AA39" s="12"/>
      <c r="AB39" s="12"/>
      <c r="AC39" s="12"/>
      <c r="AD39" s="128"/>
      <c r="AE39" s="128"/>
      <c r="AF39" s="128"/>
      <c r="AG39" s="128"/>
    </row>
    <row r="40" spans="1:33" s="1" customFormat="1" ht="12">
      <c r="A40" s="128"/>
      <c r="B40" s="171" t="s">
        <v>17</v>
      </c>
      <c r="C40" s="177">
        <f>SUM(C201:I201)</f>
        <v>9438</v>
      </c>
      <c r="D40" s="180">
        <f>SUM(C187:I187)</f>
        <v>10281</v>
      </c>
      <c r="E40" s="180">
        <f>SUM(C173:I173)</f>
        <v>9998</v>
      </c>
      <c r="F40" s="180">
        <f>SUM(C281:I281)</f>
        <v>9486</v>
      </c>
      <c r="G40" s="180">
        <f>SUM(C300:I300)</f>
        <v>9102</v>
      </c>
      <c r="H40" s="180">
        <f>SUM(C319:I319)</f>
        <v>9333</v>
      </c>
      <c r="I40" s="180">
        <f>SUM(C338:I338)</f>
        <v>8394</v>
      </c>
      <c r="J40" s="180">
        <f>SUM(C357:I357)</f>
        <v>8296</v>
      </c>
      <c r="K40" s="180">
        <f>SUM(C375:I375)</f>
        <v>10991</v>
      </c>
      <c r="L40" s="180">
        <f>SUM(C392:I392)</f>
        <v>11681</v>
      </c>
      <c r="M40" s="180">
        <f>SUM(C409:I409)</f>
        <v>12397</v>
      </c>
      <c r="N40" s="180">
        <f>SUM(C426:I426)</f>
        <v>11768.638560248997</v>
      </c>
      <c r="O40" s="179">
        <f>SUM(C443:I443)</f>
        <v>13383.104470276485</v>
      </c>
      <c r="P40" s="133"/>
      <c r="Q40" s="128"/>
      <c r="R40" s="12"/>
      <c r="S40" s="134"/>
      <c r="T40" s="12"/>
      <c r="U40" s="134"/>
      <c r="V40" s="12"/>
      <c r="W40" s="12"/>
      <c r="X40" s="12"/>
      <c r="Y40" s="12"/>
      <c r="Z40" s="12"/>
      <c r="AA40" s="12"/>
      <c r="AB40" s="12"/>
      <c r="AC40" s="12"/>
      <c r="AD40" s="128"/>
      <c r="AE40" s="128"/>
      <c r="AF40" s="128"/>
      <c r="AG40" s="128"/>
    </row>
    <row r="41" spans="1:33" s="1" customFormat="1" ht="12">
      <c r="A41" s="128"/>
      <c r="B41" s="171" t="s">
        <v>18</v>
      </c>
      <c r="C41" s="177">
        <f>SUM(C202:I202)</f>
        <v>4572</v>
      </c>
      <c r="D41" s="180">
        <f>SUM(C188:I188)</f>
        <v>4568</v>
      </c>
      <c r="E41" s="180">
        <f>SUM(C174:I174)</f>
        <v>3069</v>
      </c>
      <c r="F41" s="180">
        <f>SUM(C282:I282)</f>
        <v>3481</v>
      </c>
      <c r="G41" s="180">
        <f>SUM(C301:I301)</f>
        <v>3558</v>
      </c>
      <c r="H41" s="180">
        <f>SUM(C320:I320)</f>
        <v>3132</v>
      </c>
      <c r="I41" s="180">
        <f>SUM(C339:I339)</f>
        <v>3056</v>
      </c>
      <c r="J41" s="180">
        <f>SUM(C358:I358)</f>
        <v>3225</v>
      </c>
      <c r="K41" s="180">
        <f>SUM(C376:I376)</f>
        <v>4580</v>
      </c>
      <c r="L41" s="180">
        <f>SUM(C393:I393)</f>
        <v>4656</v>
      </c>
      <c r="M41" s="180">
        <f>SUM(C410:I410)</f>
        <v>4959</v>
      </c>
      <c r="N41" s="180">
        <f>SUM(C427:I427)</f>
        <v>5527.6317400893695</v>
      </c>
      <c r="O41" s="179">
        <f>SUM(C444:I444)</f>
        <v>5745.074759817083</v>
      </c>
      <c r="P41" s="133"/>
      <c r="Q41" s="128"/>
      <c r="R41" s="12"/>
      <c r="S41" s="134"/>
      <c r="T41" s="12"/>
      <c r="U41" s="134"/>
      <c r="V41" s="12"/>
      <c r="W41" s="12"/>
      <c r="X41" s="12"/>
      <c r="Y41" s="12"/>
      <c r="Z41" s="12"/>
      <c r="AA41" s="12"/>
      <c r="AB41" s="12"/>
      <c r="AC41" s="12"/>
      <c r="AD41" s="128"/>
      <c r="AE41" s="128"/>
      <c r="AF41" s="128"/>
      <c r="AG41" s="128"/>
    </row>
    <row r="42" spans="1:33" s="1" customFormat="1" ht="12">
      <c r="A42" s="128"/>
      <c r="B42" s="171" t="s">
        <v>19</v>
      </c>
      <c r="C42" s="177">
        <f>SUM(C203:I203)</f>
        <v>12002</v>
      </c>
      <c r="D42" s="180">
        <f>SUM(C189:I189)</f>
        <v>14158</v>
      </c>
      <c r="E42" s="180">
        <f>SUM(C175:I175)</f>
        <v>15477</v>
      </c>
      <c r="F42" s="180">
        <f>SUM(C283:I283)</f>
        <v>16319</v>
      </c>
      <c r="G42" s="180">
        <f>SUM(C302:I302)</f>
        <v>17219</v>
      </c>
      <c r="H42" s="180">
        <f>SUM(C321:I321)</f>
        <v>17880</v>
      </c>
      <c r="I42" s="180">
        <f>SUM(C340:I340)</f>
        <v>17115</v>
      </c>
      <c r="J42" s="180">
        <f>SUM(C359:I359)</f>
        <v>13996</v>
      </c>
      <c r="K42" s="180">
        <f>SUM(C377:I377)</f>
        <v>15009</v>
      </c>
      <c r="L42" s="180">
        <f>SUM(C394:I394)</f>
        <v>13854</v>
      </c>
      <c r="M42" s="180">
        <f>SUM(C411:I411)</f>
        <v>14368</v>
      </c>
      <c r="N42" s="180">
        <f>SUM(C428:I428)</f>
        <v>15264.347875427411</v>
      </c>
      <c r="O42" s="179">
        <f>SUM(C445:I445)</f>
        <v>15580.696316066647</v>
      </c>
      <c r="P42" s="133"/>
      <c r="Q42" s="128"/>
      <c r="R42" s="12"/>
      <c r="S42" s="134"/>
      <c r="T42" s="12"/>
      <c r="U42" s="134"/>
      <c r="V42" s="12"/>
      <c r="W42" s="12"/>
      <c r="X42" s="12"/>
      <c r="Y42" s="12"/>
      <c r="Z42" s="12"/>
      <c r="AA42" s="12"/>
      <c r="AB42" s="12"/>
      <c r="AC42" s="12"/>
      <c r="AD42" s="128"/>
      <c r="AE42" s="128"/>
      <c r="AF42" s="128"/>
      <c r="AG42" s="128"/>
    </row>
    <row r="43" spans="1:33" s="1" customFormat="1" ht="6" customHeight="1">
      <c r="A43" s="128"/>
      <c r="B43" s="270" t="s">
        <v>20</v>
      </c>
      <c r="C43" s="272">
        <f aca="true" t="shared" si="5" ref="C43:O43">SUM(C38:C42)</f>
        <v>55368</v>
      </c>
      <c r="D43" s="260">
        <f t="shared" si="5"/>
        <v>55575</v>
      </c>
      <c r="E43" s="260">
        <f t="shared" si="5"/>
        <v>56155</v>
      </c>
      <c r="F43" s="260">
        <f t="shared" si="5"/>
        <v>49441</v>
      </c>
      <c r="G43" s="260">
        <f t="shared" si="5"/>
        <v>54351</v>
      </c>
      <c r="H43" s="260">
        <f t="shared" si="5"/>
        <v>60003</v>
      </c>
      <c r="I43" s="260">
        <f t="shared" si="5"/>
        <v>56988</v>
      </c>
      <c r="J43" s="260">
        <f t="shared" si="5"/>
        <v>53319</v>
      </c>
      <c r="K43" s="260">
        <f t="shared" si="5"/>
        <v>60625</v>
      </c>
      <c r="L43" s="260">
        <f t="shared" si="5"/>
        <v>60366</v>
      </c>
      <c r="M43" s="260">
        <f t="shared" si="5"/>
        <v>62429</v>
      </c>
      <c r="N43" s="260">
        <f t="shared" si="5"/>
        <v>63697.82901375222</v>
      </c>
      <c r="O43" s="262">
        <f t="shared" si="5"/>
        <v>65339.066599911406</v>
      </c>
      <c r="P43" s="133"/>
      <c r="Q43" s="128"/>
      <c r="R43" s="128"/>
      <c r="S43" s="136"/>
      <c r="T43" s="128"/>
      <c r="U43" s="136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1:33" s="1" customFormat="1" ht="12">
      <c r="A44" s="128"/>
      <c r="B44" s="271"/>
      <c r="C44" s="273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3"/>
      <c r="P44" s="133"/>
      <c r="Q44" s="128"/>
      <c r="R44" s="128"/>
      <c r="S44" s="136"/>
      <c r="T44" s="128"/>
      <c r="U44" s="136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1:33" ht="12.75">
      <c r="A45" s="126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</row>
    <row r="46" spans="1:33" ht="12.75">
      <c r="A46" s="126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</row>
    <row r="47" spans="1:33" ht="12.75">
      <c r="A47" s="126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</row>
    <row r="48" spans="1:33" ht="12.75">
      <c r="A48" s="126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</row>
    <row r="49" spans="1:33" ht="12.75">
      <c r="A49" s="126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</row>
    <row r="50" spans="1:33" ht="12.75">
      <c r="A50" s="126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</row>
    <row r="51" spans="1:33" ht="12.75">
      <c r="A51" s="126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</row>
    <row r="52" spans="1:33" ht="12.75">
      <c r="A52" s="126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</row>
    <row r="53" spans="1:33" ht="12.75">
      <c r="A53" s="126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</row>
    <row r="54" spans="1:33" ht="12.75">
      <c r="A54" s="126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</row>
    <row r="55" spans="1:33" ht="12.75">
      <c r="A55" s="126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</row>
    <row r="56" spans="1:33" ht="12.75">
      <c r="A56" s="126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</row>
    <row r="57" spans="1:33" ht="12.75">
      <c r="A57" s="126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</row>
    <row r="58" spans="1:33" ht="12.75">
      <c r="A58" s="126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</row>
    <row r="59" spans="1:33" ht="12.75">
      <c r="A59" s="126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</row>
    <row r="60" spans="1:33" ht="12.75">
      <c r="A60" s="126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</row>
    <row r="61" spans="1:33" ht="12.75">
      <c r="A61" s="126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</row>
    <row r="62" spans="1:33" ht="12.75">
      <c r="A62" s="126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</row>
    <row r="63" spans="1:33" ht="12.75">
      <c r="A63" s="126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</row>
    <row r="64" spans="1:33" ht="12.75">
      <c r="A64" s="126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</row>
    <row r="65" spans="1:33" ht="12.75">
      <c r="A65" s="126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</row>
    <row r="66" spans="1:33" ht="12.75">
      <c r="A66" s="126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</row>
    <row r="67" spans="1:33" ht="12.75">
      <c r="A67" s="126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</row>
    <row r="68" spans="1:33" ht="12.75">
      <c r="A68" s="126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</row>
    <row r="69" spans="1:33" ht="12.75">
      <c r="A69" s="126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</row>
    <row r="70" spans="1:33" ht="12.75">
      <c r="A70" s="126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</row>
    <row r="71" spans="1:33" ht="12.75">
      <c r="A71" s="126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</row>
    <row r="72" spans="1:33" ht="12.75">
      <c r="A72" s="126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</row>
    <row r="73" spans="1:33" ht="12.75">
      <c r="A73" s="126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</row>
    <row r="74" spans="1:33" ht="12.75">
      <c r="A74" s="126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</row>
    <row r="75" spans="1:33" ht="12.75">
      <c r="A75" s="126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</row>
    <row r="76" spans="1:33" ht="12.75">
      <c r="A76" s="126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</row>
    <row r="77" spans="1:33" ht="12.75">
      <c r="A77" s="126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</row>
    <row r="78" spans="1:33" ht="12.75">
      <c r="A78" s="126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</row>
    <row r="79" spans="1:33" ht="12.75">
      <c r="A79" s="126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</row>
    <row r="80" spans="1:33" ht="12.75">
      <c r="A80" s="126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</row>
    <row r="81" spans="1:33" ht="12.75">
      <c r="A81" s="126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</row>
    <row r="82" spans="1:33" ht="12.75">
      <c r="A82" s="126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</row>
    <row r="83" spans="1:33" ht="12.75">
      <c r="A83" s="126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</row>
    <row r="84" spans="1:33" ht="12.75">
      <c r="A84" s="126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</row>
    <row r="85" spans="1:33" ht="12.75">
      <c r="A85" s="126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</row>
    <row r="86" spans="1:33" ht="12.75">
      <c r="A86" s="126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</row>
    <row r="87" spans="1:33" ht="12.75">
      <c r="A87" s="126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</row>
    <row r="88" spans="1:33" ht="12.75">
      <c r="A88" s="126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</row>
    <row r="89" spans="1:33" ht="12.75">
      <c r="A89" s="126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</row>
    <row r="90" spans="1:33" ht="12.75">
      <c r="A90" s="126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</row>
    <row r="91" spans="1:33" ht="12.75">
      <c r="A91" s="126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</row>
    <row r="92" spans="1:33" ht="12.75">
      <c r="A92" s="126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</row>
    <row r="93" spans="1:33" ht="12.75">
      <c r="A93" s="126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</row>
    <row r="94" spans="1:33" ht="12.75">
      <c r="A94" s="126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</row>
    <row r="95" spans="1:33" ht="12.75">
      <c r="A95" s="126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</row>
    <row r="96" spans="1:33" ht="12.75">
      <c r="A96" s="126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</row>
    <row r="97" spans="1:33" ht="12.75">
      <c r="A97" s="126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</row>
    <row r="98" spans="1:33" ht="12.75">
      <c r="A98" s="126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</row>
    <row r="99" spans="1:33" ht="12.75">
      <c r="A99" s="126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</row>
    <row r="100" spans="1:33" ht="12.75">
      <c r="A100" s="126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</row>
    <row r="101" spans="1:33" ht="12.75">
      <c r="A101" s="126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</row>
    <row r="102" spans="1:33" ht="12.75">
      <c r="A102" s="126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</row>
    <row r="103" spans="1:33" ht="12.75">
      <c r="A103" s="126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</row>
    <row r="104" spans="1:33" ht="12.75">
      <c r="A104" s="126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</row>
    <row r="105" spans="1:33" ht="12.75">
      <c r="A105" s="126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</row>
    <row r="106" spans="1:33" ht="12.75">
      <c r="A106" s="126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</row>
    <row r="107" spans="1:33" ht="12.75">
      <c r="A107" s="126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</row>
    <row r="108" spans="1:33" ht="12.75">
      <c r="A108" s="126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</row>
    <row r="109" spans="1:33" ht="12.75">
      <c r="A109" s="126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</row>
    <row r="110" spans="1:33" ht="12.75">
      <c r="A110" s="126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</row>
    <row r="111" spans="1:33" ht="12.75">
      <c r="A111" s="126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</row>
    <row r="112" spans="1:33" ht="12.75">
      <c r="A112" s="126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</row>
    <row r="113" spans="1:33" ht="12.75">
      <c r="A113" s="126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</row>
    <row r="114" spans="1:33" ht="12.75">
      <c r="A114" s="126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</row>
    <row r="115" spans="1:33" ht="12.75">
      <c r="A115" s="126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</row>
    <row r="116" spans="1:33" ht="12.75">
      <c r="A116" s="126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</row>
    <row r="117" spans="1:33" ht="12.75">
      <c r="A117" s="126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</row>
    <row r="118" spans="1:33" ht="12.75">
      <c r="A118" s="126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</row>
    <row r="119" spans="1:33" ht="12.75">
      <c r="A119" s="126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</row>
    <row r="120" spans="1:33" ht="12.75">
      <c r="A120" s="126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</row>
    <row r="121" spans="1:33" ht="12.75">
      <c r="A121" s="126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</row>
    <row r="122" spans="1:33" ht="12.75">
      <c r="A122" s="126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</row>
    <row r="123" spans="1:33" ht="12.75">
      <c r="A123" s="126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</row>
    <row r="124" spans="1:33" ht="12.75">
      <c r="A124" s="126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</row>
    <row r="125" spans="1:33" ht="12.75">
      <c r="A125" s="126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</row>
    <row r="126" spans="1:33" ht="12.75">
      <c r="A126" s="126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</row>
    <row r="127" spans="1:33" ht="12.75">
      <c r="A127" s="126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</row>
    <row r="128" spans="1:33" ht="12.75">
      <c r="A128" s="126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</row>
    <row r="129" spans="1:33" ht="12.75">
      <c r="A129" s="126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</row>
    <row r="130" spans="1:33" ht="12.75">
      <c r="A130" s="126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</row>
    <row r="131" spans="1:33" ht="12.75">
      <c r="A131" s="126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</row>
    <row r="132" spans="1:33" ht="12.75">
      <c r="A132" s="126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</row>
    <row r="133" spans="1:33" ht="12.75">
      <c r="A133" s="126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</row>
    <row r="134" spans="1:33" ht="12.75">
      <c r="A134" s="126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</row>
    <row r="135" spans="1:33" ht="12.75">
      <c r="A135" s="126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</row>
    <row r="136" spans="1:33" ht="12.75">
      <c r="A136" s="126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</row>
    <row r="137" spans="1:33" ht="12.75">
      <c r="A137" s="126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</row>
    <row r="138" spans="1:33" ht="12.75">
      <c r="A138" s="126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</row>
    <row r="139" spans="1:33" ht="12.75">
      <c r="A139" s="126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</row>
    <row r="140" spans="1:33" ht="12.75">
      <c r="A140" s="126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</row>
    <row r="141" spans="1:33" ht="12.75">
      <c r="A141" s="126"/>
      <c r="B141" s="130"/>
      <c r="C141" s="130"/>
      <c r="D141" s="130"/>
      <c r="E141" s="130"/>
      <c r="F141" s="130"/>
      <c r="G141" s="130"/>
      <c r="H141" s="131" t="s">
        <v>24</v>
      </c>
      <c r="I141" s="130"/>
      <c r="J141" s="130"/>
      <c r="K141" s="130"/>
      <c r="L141" s="130"/>
      <c r="M141" s="130"/>
      <c r="N141" s="130"/>
      <c r="O141" s="130"/>
      <c r="P141" s="13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</row>
    <row r="142" spans="1:33" s="6" customFormat="1" ht="12.75" customHeight="1">
      <c r="A142" s="127"/>
      <c r="B142" s="283" t="s">
        <v>25</v>
      </c>
      <c r="C142" s="289" t="s">
        <v>3</v>
      </c>
      <c r="D142" s="280" t="s">
        <v>4</v>
      </c>
      <c r="E142" s="280" t="s">
        <v>5</v>
      </c>
      <c r="F142" s="280" t="s">
        <v>6</v>
      </c>
      <c r="G142" s="280" t="s">
        <v>7</v>
      </c>
      <c r="H142" s="280" t="s">
        <v>8</v>
      </c>
      <c r="I142" s="280" t="s">
        <v>9</v>
      </c>
      <c r="J142" s="280" t="s">
        <v>10</v>
      </c>
      <c r="K142" s="280" t="s">
        <v>11</v>
      </c>
      <c r="L142" s="280" t="s">
        <v>12</v>
      </c>
      <c r="M142" s="280" t="s">
        <v>13</v>
      </c>
      <c r="N142" s="280" t="s">
        <v>14</v>
      </c>
      <c r="O142" s="286" t="s">
        <v>1</v>
      </c>
      <c r="P142" s="132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</row>
    <row r="143" spans="1:33" s="6" customFormat="1" ht="12.75">
      <c r="A143" s="127"/>
      <c r="B143" s="284"/>
      <c r="C143" s="290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7"/>
      <c r="P143" s="132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</row>
    <row r="144" spans="1:33" s="6" customFormat="1" ht="6" customHeight="1">
      <c r="A144" s="127"/>
      <c r="B144" s="284"/>
      <c r="C144" s="290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7"/>
      <c r="P144" s="132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</row>
    <row r="145" spans="1:33" s="1" customFormat="1" ht="6" customHeight="1">
      <c r="A145" s="128"/>
      <c r="B145" s="285"/>
      <c r="C145" s="291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8"/>
      <c r="P145" s="133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</row>
    <row r="146" spans="1:33" s="1" customFormat="1" ht="13.5" customHeight="1">
      <c r="A146" s="128"/>
      <c r="B146" s="199">
        <v>2019</v>
      </c>
      <c r="C146" s="182">
        <v>19331.935841684448</v>
      </c>
      <c r="D146" s="183">
        <v>16245.040578581224</v>
      </c>
      <c r="E146" s="183">
        <v>9850.95169804239</v>
      </c>
      <c r="F146" s="183">
        <v>9816.66719557969</v>
      </c>
      <c r="G146" s="183">
        <v>8436.081635276641</v>
      </c>
      <c r="H146" s="183">
        <v>14057.423336322396</v>
      </c>
      <c r="I146" s="183">
        <v>10106.899634719293</v>
      </c>
      <c r="J146" s="183"/>
      <c r="K146" s="183"/>
      <c r="L146" s="183"/>
      <c r="M146" s="183"/>
      <c r="N146" s="183"/>
      <c r="O146" s="185">
        <f>SUM(C146:N146)</f>
        <v>87844.99992020607</v>
      </c>
      <c r="P146" s="163">
        <f>((C146-C147)/C147)*100</f>
        <v>4.395376615641257</v>
      </c>
      <c r="Q146" s="136">
        <f>((C146-C148)/C148)*100</f>
        <v>2.7747785310177986</v>
      </c>
      <c r="R146" s="128"/>
      <c r="S146" s="128"/>
      <c r="T146" s="137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</row>
    <row r="147" spans="1:33" s="1" customFormat="1" ht="13.5" customHeight="1">
      <c r="A147" s="128"/>
      <c r="B147" s="200">
        <v>2018</v>
      </c>
      <c r="C147" s="177">
        <v>18518</v>
      </c>
      <c r="D147" s="180">
        <v>15325.755085792769</v>
      </c>
      <c r="E147" s="180">
        <v>9126.482127172978</v>
      </c>
      <c r="F147" s="180">
        <v>9846.444881208641</v>
      </c>
      <c r="G147" s="180">
        <v>9393.408818424214</v>
      </c>
      <c r="H147" s="180">
        <v>12588.024449884479</v>
      </c>
      <c r="I147" s="180">
        <v>10054.011596828683</v>
      </c>
      <c r="J147" s="180">
        <v>13343.849429676922</v>
      </c>
      <c r="K147" s="180">
        <v>10030.410413550571</v>
      </c>
      <c r="L147" s="180">
        <v>11871.457497035892</v>
      </c>
      <c r="M147" s="180">
        <v>9232.559303588387</v>
      </c>
      <c r="N147" s="180">
        <v>9864.956323788041</v>
      </c>
      <c r="O147" s="179">
        <f>SUM(C147:N147)</f>
        <v>139195.35992695158</v>
      </c>
      <c r="P147" s="163"/>
      <c r="Q147" s="136"/>
      <c r="R147" s="128"/>
      <c r="S147" s="128"/>
      <c r="T147" s="137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</row>
    <row r="148" spans="1:33" s="1" customFormat="1" ht="13.5" customHeight="1">
      <c r="A148" s="128"/>
      <c r="B148" s="200">
        <v>2017</v>
      </c>
      <c r="C148" s="177">
        <v>18810</v>
      </c>
      <c r="D148" s="180">
        <v>14468</v>
      </c>
      <c r="E148" s="180">
        <v>8936</v>
      </c>
      <c r="F148" s="180">
        <v>10560</v>
      </c>
      <c r="G148" s="180">
        <v>7998</v>
      </c>
      <c r="H148" s="180">
        <v>11817</v>
      </c>
      <c r="I148" s="180">
        <v>9386</v>
      </c>
      <c r="J148" s="180">
        <v>12640</v>
      </c>
      <c r="K148" s="180">
        <v>8861.72762347674</v>
      </c>
      <c r="L148" s="180">
        <v>11835.99366556684</v>
      </c>
      <c r="M148" s="180">
        <v>9915.722001970355</v>
      </c>
      <c r="N148" s="180">
        <v>9317</v>
      </c>
      <c r="O148" s="179">
        <f>SUM(C148:N148)</f>
        <v>134545.44329101394</v>
      </c>
      <c r="P148" s="163"/>
      <c r="Q148" s="136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</row>
    <row r="149" spans="1:33" s="1" customFormat="1" ht="13.5" customHeight="1">
      <c r="A149" s="128"/>
      <c r="B149" s="200">
        <v>2016</v>
      </c>
      <c r="C149" s="177">
        <v>18782</v>
      </c>
      <c r="D149" s="180">
        <v>14599</v>
      </c>
      <c r="E149" s="180">
        <v>8366</v>
      </c>
      <c r="F149" s="180">
        <v>10226</v>
      </c>
      <c r="G149" s="180">
        <v>8873</v>
      </c>
      <c r="H149" s="180">
        <v>11920</v>
      </c>
      <c r="I149" s="180">
        <v>9930</v>
      </c>
      <c r="J149" s="180">
        <v>12398</v>
      </c>
      <c r="K149" s="180">
        <v>8368</v>
      </c>
      <c r="L149" s="180">
        <v>11540</v>
      </c>
      <c r="M149" s="180">
        <v>9351</v>
      </c>
      <c r="N149" s="180">
        <v>9442</v>
      </c>
      <c r="O149" s="179">
        <f aca="true" t="shared" si="6" ref="O149:O158">SUM(C149:N149)</f>
        <v>133795</v>
      </c>
      <c r="P149" s="163"/>
      <c r="Q149" s="128"/>
      <c r="R149" s="128"/>
      <c r="S149" s="128"/>
      <c r="T149" s="128"/>
      <c r="U149" s="136"/>
      <c r="V149" s="136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</row>
    <row r="150" spans="1:33" s="1" customFormat="1" ht="13.5" customHeight="1">
      <c r="A150" s="128"/>
      <c r="B150" s="200">
        <v>2015</v>
      </c>
      <c r="C150" s="177">
        <v>18124</v>
      </c>
      <c r="D150" s="180">
        <v>14709</v>
      </c>
      <c r="E150" s="180">
        <v>8047</v>
      </c>
      <c r="F150" s="180">
        <v>9228</v>
      </c>
      <c r="G150" s="180">
        <v>8531</v>
      </c>
      <c r="H150" s="180">
        <v>10824</v>
      </c>
      <c r="I150" s="180">
        <v>8639</v>
      </c>
      <c r="J150" s="180">
        <v>11714</v>
      </c>
      <c r="K150" s="180">
        <v>8284</v>
      </c>
      <c r="L150" s="180">
        <v>11160</v>
      </c>
      <c r="M150" s="180">
        <v>9302</v>
      </c>
      <c r="N150" s="180">
        <v>8784</v>
      </c>
      <c r="O150" s="179">
        <f t="shared" si="6"/>
        <v>127346</v>
      </c>
      <c r="P150" s="133"/>
      <c r="Q150" s="136"/>
      <c r="R150" s="136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</row>
    <row r="151" spans="1:33" s="1" customFormat="1" ht="13.5" customHeight="1">
      <c r="A151" s="128"/>
      <c r="B151" s="200">
        <v>2014</v>
      </c>
      <c r="C151" s="177">
        <v>17129</v>
      </c>
      <c r="D151" s="180">
        <v>14474</v>
      </c>
      <c r="E151" s="180">
        <v>7636</v>
      </c>
      <c r="F151" s="180">
        <v>8989</v>
      </c>
      <c r="G151" s="180">
        <v>7913</v>
      </c>
      <c r="H151" s="180">
        <v>11554</v>
      </c>
      <c r="I151" s="180">
        <v>9038</v>
      </c>
      <c r="J151" s="180">
        <v>11185</v>
      </c>
      <c r="K151" s="180">
        <v>7884</v>
      </c>
      <c r="L151" s="180">
        <v>11205</v>
      </c>
      <c r="M151" s="180">
        <v>9615</v>
      </c>
      <c r="N151" s="180">
        <v>7788</v>
      </c>
      <c r="O151" s="179">
        <f t="shared" si="6"/>
        <v>124410</v>
      </c>
      <c r="P151" s="133"/>
      <c r="Q151" s="136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</row>
    <row r="152" spans="1:33" s="1" customFormat="1" ht="13.5" customHeight="1">
      <c r="A152" s="128"/>
      <c r="B152" s="201">
        <v>2013</v>
      </c>
      <c r="C152" s="177">
        <v>16742</v>
      </c>
      <c r="D152" s="180">
        <v>13700</v>
      </c>
      <c r="E152" s="180">
        <v>7250</v>
      </c>
      <c r="F152" s="180">
        <v>8711</v>
      </c>
      <c r="G152" s="180">
        <v>7708</v>
      </c>
      <c r="H152" s="180">
        <v>10753</v>
      </c>
      <c r="I152" s="180">
        <v>8316</v>
      </c>
      <c r="J152" s="180">
        <v>11138</v>
      </c>
      <c r="K152" s="180">
        <v>8578</v>
      </c>
      <c r="L152" s="180">
        <v>10669</v>
      </c>
      <c r="M152" s="180">
        <v>9348</v>
      </c>
      <c r="N152" s="180">
        <v>7694</v>
      </c>
      <c r="O152" s="179">
        <f t="shared" si="6"/>
        <v>120607</v>
      </c>
      <c r="P152" s="164"/>
      <c r="Q152" s="136"/>
      <c r="R152" s="136"/>
      <c r="S152" s="128"/>
      <c r="T152" s="128"/>
      <c r="U152" s="128"/>
      <c r="V152" s="128"/>
      <c r="W152" s="128"/>
      <c r="X152" s="128"/>
      <c r="Y152" s="137"/>
      <c r="Z152" s="128"/>
      <c r="AA152" s="128"/>
      <c r="AB152" s="128"/>
      <c r="AC152" s="128"/>
      <c r="AD152" s="128"/>
      <c r="AE152" s="128"/>
      <c r="AF152" s="128"/>
      <c r="AG152" s="128"/>
    </row>
    <row r="153" spans="1:33" s="1" customFormat="1" ht="13.5" customHeight="1">
      <c r="A153" s="128"/>
      <c r="B153" s="200">
        <v>2012</v>
      </c>
      <c r="C153" s="177">
        <v>17316</v>
      </c>
      <c r="D153" s="180">
        <v>15274</v>
      </c>
      <c r="E153" s="180">
        <v>7674</v>
      </c>
      <c r="F153" s="180">
        <v>7728</v>
      </c>
      <c r="G153" s="180">
        <v>9175</v>
      </c>
      <c r="H153" s="180">
        <v>10733</v>
      </c>
      <c r="I153" s="180">
        <v>9489</v>
      </c>
      <c r="J153" s="180">
        <v>7320</v>
      </c>
      <c r="K153" s="180">
        <v>11306</v>
      </c>
      <c r="L153" s="180">
        <v>7909</v>
      </c>
      <c r="M153" s="180">
        <v>9119</v>
      </c>
      <c r="N153" s="180">
        <v>8058</v>
      </c>
      <c r="O153" s="179">
        <f t="shared" si="6"/>
        <v>121101</v>
      </c>
      <c r="P153" s="164"/>
      <c r="Q153" s="136"/>
      <c r="R153" s="128"/>
      <c r="S153" s="128"/>
      <c r="T153" s="128"/>
      <c r="U153" s="128"/>
      <c r="V153" s="128"/>
      <c r="W153" s="137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</row>
    <row r="154" spans="1:33" s="1" customFormat="1" ht="13.5" customHeight="1">
      <c r="A154" s="128"/>
      <c r="B154" s="200">
        <v>2011</v>
      </c>
      <c r="C154" s="177">
        <v>17779</v>
      </c>
      <c r="D154" s="180">
        <v>16418</v>
      </c>
      <c r="E154" s="180">
        <v>7865</v>
      </c>
      <c r="F154" s="180">
        <v>7554</v>
      </c>
      <c r="G154" s="180">
        <v>7957</v>
      </c>
      <c r="H154" s="180">
        <v>10841</v>
      </c>
      <c r="I154" s="180">
        <v>10583</v>
      </c>
      <c r="J154" s="180">
        <v>7694</v>
      </c>
      <c r="K154" s="180">
        <v>10321</v>
      </c>
      <c r="L154" s="180">
        <v>9282</v>
      </c>
      <c r="M154" s="180">
        <v>8912</v>
      </c>
      <c r="N154" s="180">
        <v>8358</v>
      </c>
      <c r="O154" s="179">
        <f t="shared" si="6"/>
        <v>123564</v>
      </c>
      <c r="P154" s="165"/>
      <c r="Q154" s="136"/>
      <c r="R154" s="138"/>
      <c r="S154" s="138"/>
      <c r="T154" s="137"/>
      <c r="U154" s="139"/>
      <c r="V154" s="128"/>
      <c r="W154" s="137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</row>
    <row r="155" spans="1:33" s="1" customFormat="1" ht="13.5" customHeight="1">
      <c r="A155" s="128"/>
      <c r="B155" s="200">
        <v>2010</v>
      </c>
      <c r="C155" s="177">
        <v>17168</v>
      </c>
      <c r="D155" s="180">
        <v>16955</v>
      </c>
      <c r="E155" s="180">
        <v>8548</v>
      </c>
      <c r="F155" s="180">
        <v>8367</v>
      </c>
      <c r="G155" s="180">
        <v>8897</v>
      </c>
      <c r="H155" s="180">
        <v>11049</v>
      </c>
      <c r="I155" s="180">
        <v>10775</v>
      </c>
      <c r="J155" s="180">
        <v>9909</v>
      </c>
      <c r="K155" s="180">
        <v>10777</v>
      </c>
      <c r="L155" s="180">
        <v>8080</v>
      </c>
      <c r="M155" s="180">
        <v>10175</v>
      </c>
      <c r="N155" s="180">
        <v>10880</v>
      </c>
      <c r="O155" s="179">
        <f t="shared" si="6"/>
        <v>131580</v>
      </c>
      <c r="P155" s="164"/>
      <c r="Q155" s="140"/>
      <c r="R155" s="138"/>
      <c r="S155" s="138"/>
      <c r="T155" s="137"/>
      <c r="U155" s="139"/>
      <c r="V155" s="128"/>
      <c r="W155" s="137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</row>
    <row r="156" spans="1:33" s="1" customFormat="1" ht="13.5" customHeight="1">
      <c r="A156" s="128"/>
      <c r="B156" s="200">
        <v>2009</v>
      </c>
      <c r="C156" s="177">
        <v>13555</v>
      </c>
      <c r="D156" s="180">
        <v>15081</v>
      </c>
      <c r="E156" s="180">
        <v>6614</v>
      </c>
      <c r="F156" s="180">
        <v>6819</v>
      </c>
      <c r="G156" s="180">
        <v>7760</v>
      </c>
      <c r="H156" s="180">
        <v>10798</v>
      </c>
      <c r="I156" s="180">
        <v>9162</v>
      </c>
      <c r="J156" s="180">
        <v>8599</v>
      </c>
      <c r="K156" s="180">
        <v>10493</v>
      </c>
      <c r="L156" s="180">
        <v>9712</v>
      </c>
      <c r="M156" s="180">
        <v>11227</v>
      </c>
      <c r="N156" s="180">
        <v>9215</v>
      </c>
      <c r="O156" s="179">
        <f t="shared" si="6"/>
        <v>119035</v>
      </c>
      <c r="P156" s="164"/>
      <c r="Q156" s="140"/>
      <c r="R156" s="128"/>
      <c r="S156" s="128"/>
      <c r="T156" s="137"/>
      <c r="U156" s="139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</row>
    <row r="157" spans="1:33" s="1" customFormat="1" ht="13.5" customHeight="1">
      <c r="A157" s="128"/>
      <c r="B157" s="200">
        <v>2008</v>
      </c>
      <c r="C157" s="177">
        <v>12551</v>
      </c>
      <c r="D157" s="180">
        <v>15727</v>
      </c>
      <c r="E157" s="180">
        <v>7644</v>
      </c>
      <c r="F157" s="180">
        <v>7100</v>
      </c>
      <c r="G157" s="180">
        <v>7690</v>
      </c>
      <c r="H157" s="180">
        <v>10246</v>
      </c>
      <c r="I157" s="180">
        <v>8128</v>
      </c>
      <c r="J157" s="180">
        <v>8494</v>
      </c>
      <c r="K157" s="180">
        <v>9835</v>
      </c>
      <c r="L157" s="180">
        <v>7487</v>
      </c>
      <c r="M157" s="180">
        <v>9432</v>
      </c>
      <c r="N157" s="180">
        <v>7264</v>
      </c>
      <c r="O157" s="179">
        <f t="shared" si="6"/>
        <v>111598</v>
      </c>
      <c r="P157" s="164"/>
      <c r="Q157" s="136"/>
      <c r="R157" s="128"/>
      <c r="S157" s="128"/>
      <c r="T157" s="137"/>
      <c r="U157" s="139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</row>
    <row r="158" spans="1:33" s="1" customFormat="1" ht="13.5" customHeight="1">
      <c r="A158" s="128"/>
      <c r="B158" s="202">
        <v>2007</v>
      </c>
      <c r="C158" s="203">
        <v>11901</v>
      </c>
      <c r="D158" s="204">
        <v>15356</v>
      </c>
      <c r="E158" s="204">
        <v>7464</v>
      </c>
      <c r="F158" s="204">
        <v>6844</v>
      </c>
      <c r="G158" s="204">
        <v>7013</v>
      </c>
      <c r="H158" s="204">
        <v>9650</v>
      </c>
      <c r="I158" s="204">
        <v>8106</v>
      </c>
      <c r="J158" s="204">
        <v>7446</v>
      </c>
      <c r="K158" s="204">
        <v>9542</v>
      </c>
      <c r="L158" s="204">
        <v>6715</v>
      </c>
      <c r="M158" s="204">
        <v>8913</v>
      </c>
      <c r="N158" s="204">
        <v>7427</v>
      </c>
      <c r="O158" s="205">
        <f t="shared" si="6"/>
        <v>106377</v>
      </c>
      <c r="P158" s="164"/>
      <c r="Q158" s="137"/>
      <c r="R158" s="128"/>
      <c r="S158" s="128"/>
      <c r="T158" s="137"/>
      <c r="U158" s="139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</row>
    <row r="159" spans="1:33" ht="12.75">
      <c r="A159" s="126"/>
      <c r="B159" s="130"/>
      <c r="C159" s="130"/>
      <c r="D159" s="130"/>
      <c r="E159" s="161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>
        <f>C159+D159+E159+F159</f>
        <v>0</v>
      </c>
      <c r="P159" s="130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</row>
    <row r="160" spans="1:33" ht="12.75">
      <c r="A160" s="126"/>
      <c r="B160" s="130"/>
      <c r="C160" s="161"/>
      <c r="D160" s="161"/>
      <c r="E160" s="161"/>
      <c r="F160" s="161"/>
      <c r="G160" s="161"/>
      <c r="H160" s="161"/>
      <c r="I160" s="161"/>
      <c r="J160" s="161"/>
      <c r="K160" s="161"/>
      <c r="L160" s="130"/>
      <c r="M160" s="130"/>
      <c r="N160" s="130"/>
      <c r="O160" s="130"/>
      <c r="P160" s="130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</row>
    <row r="161" spans="1:33" ht="12.75">
      <c r="A161" s="126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</row>
    <row r="162" spans="1:33" ht="12.75">
      <c r="A162" s="126"/>
      <c r="B162" s="130"/>
      <c r="C162" s="130"/>
      <c r="D162" s="130"/>
      <c r="E162" s="130"/>
      <c r="F162" s="130"/>
      <c r="G162" s="130"/>
      <c r="H162" s="131" t="s">
        <v>26</v>
      </c>
      <c r="I162" s="130"/>
      <c r="J162" s="131"/>
      <c r="K162" s="130"/>
      <c r="L162" s="130"/>
      <c r="M162" s="130"/>
      <c r="N162" s="130"/>
      <c r="O162" s="130"/>
      <c r="P162" s="130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</row>
    <row r="163" spans="1:33" ht="12.75">
      <c r="A163" s="126"/>
      <c r="B163" s="130"/>
      <c r="C163" s="130"/>
      <c r="D163" s="162"/>
      <c r="E163" s="130"/>
      <c r="F163" s="130"/>
      <c r="G163" s="130"/>
      <c r="H163" s="131"/>
      <c r="I163" s="130"/>
      <c r="J163" s="131"/>
      <c r="K163" s="130"/>
      <c r="L163" s="130"/>
      <c r="M163" s="130"/>
      <c r="N163" s="130"/>
      <c r="O163" s="130"/>
      <c r="P163" s="130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</row>
    <row r="164" spans="1:33" ht="12.75">
      <c r="A164" s="126"/>
      <c r="B164" s="130"/>
      <c r="C164" s="130"/>
      <c r="D164" s="130"/>
      <c r="E164" s="130"/>
      <c r="F164" s="130"/>
      <c r="G164" s="130"/>
      <c r="H164" s="131"/>
      <c r="I164" s="130"/>
      <c r="J164" s="131"/>
      <c r="K164" s="130"/>
      <c r="L164" s="130"/>
      <c r="M164" s="130"/>
      <c r="N164" s="130"/>
      <c r="O164" s="130"/>
      <c r="P164" s="130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</row>
    <row r="165" spans="1:33" ht="12.75">
      <c r="A165" s="126"/>
      <c r="B165" s="130"/>
      <c r="C165" s="130"/>
      <c r="D165" s="130"/>
      <c r="E165" s="130"/>
      <c r="F165" s="130"/>
      <c r="G165" s="130"/>
      <c r="H165" s="131"/>
      <c r="I165" s="130"/>
      <c r="J165" s="131"/>
      <c r="K165" s="130"/>
      <c r="L165" s="130"/>
      <c r="M165" s="130"/>
      <c r="N165" s="130"/>
      <c r="O165" s="130"/>
      <c r="P165" s="130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</row>
    <row r="166" spans="1:33" ht="12.75">
      <c r="A166" s="126"/>
      <c r="B166" s="130"/>
      <c r="C166" s="130"/>
      <c r="D166" s="130"/>
      <c r="E166" s="130"/>
      <c r="F166" s="130"/>
      <c r="G166" s="130"/>
      <c r="H166" s="131">
        <v>2009</v>
      </c>
      <c r="I166" s="130"/>
      <c r="J166" s="131"/>
      <c r="K166" s="130"/>
      <c r="L166" s="130"/>
      <c r="M166" s="130"/>
      <c r="N166" s="130"/>
      <c r="O166" s="130"/>
      <c r="P166" s="130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</row>
    <row r="167" spans="1:33" s="6" customFormat="1" ht="12.75" customHeight="1">
      <c r="A167" s="127"/>
      <c r="B167" s="283" t="s">
        <v>2</v>
      </c>
      <c r="C167" s="289" t="s">
        <v>3</v>
      </c>
      <c r="D167" s="280" t="s">
        <v>4</v>
      </c>
      <c r="E167" s="280" t="s">
        <v>5</v>
      </c>
      <c r="F167" s="280" t="s">
        <v>6</v>
      </c>
      <c r="G167" s="280" t="s">
        <v>7</v>
      </c>
      <c r="H167" s="280" t="s">
        <v>8</v>
      </c>
      <c r="I167" s="280" t="s">
        <v>9</v>
      </c>
      <c r="J167" s="280" t="s">
        <v>10</v>
      </c>
      <c r="K167" s="280" t="s">
        <v>11</v>
      </c>
      <c r="L167" s="280" t="s">
        <v>12</v>
      </c>
      <c r="M167" s="280" t="s">
        <v>13</v>
      </c>
      <c r="N167" s="280" t="s">
        <v>14</v>
      </c>
      <c r="O167" s="267" t="s">
        <v>136</v>
      </c>
      <c r="P167" s="132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</row>
    <row r="168" spans="1:33" s="6" customFormat="1" ht="12.75">
      <c r="A168" s="127"/>
      <c r="B168" s="284"/>
      <c r="C168" s="290"/>
      <c r="D168" s="281"/>
      <c r="E168" s="281"/>
      <c r="F168" s="281"/>
      <c r="G168" s="281"/>
      <c r="H168" s="281"/>
      <c r="I168" s="281"/>
      <c r="J168" s="281"/>
      <c r="K168" s="281"/>
      <c r="L168" s="281"/>
      <c r="M168" s="281"/>
      <c r="N168" s="281"/>
      <c r="O168" s="268"/>
      <c r="P168" s="132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</row>
    <row r="169" spans="1:33" s="6" customFormat="1" ht="6" customHeight="1">
      <c r="A169" s="127"/>
      <c r="B169" s="284"/>
      <c r="C169" s="290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68"/>
      <c r="P169" s="132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</row>
    <row r="170" spans="1:33" s="1" customFormat="1" ht="6" customHeight="1">
      <c r="A170" s="128"/>
      <c r="B170" s="285"/>
      <c r="C170" s="291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69"/>
      <c r="P170" s="133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</row>
    <row r="171" spans="1:33" s="1" customFormat="1" ht="13.5" customHeight="1">
      <c r="A171" s="128"/>
      <c r="B171" s="175" t="s">
        <v>15</v>
      </c>
      <c r="C171" s="182">
        <v>2706</v>
      </c>
      <c r="D171" s="183">
        <v>2201</v>
      </c>
      <c r="E171" s="183">
        <v>2499</v>
      </c>
      <c r="F171" s="183">
        <v>2522</v>
      </c>
      <c r="G171" s="183">
        <v>2053</v>
      </c>
      <c r="H171" s="183">
        <v>2276</v>
      </c>
      <c r="I171" s="183">
        <v>3253</v>
      </c>
      <c r="J171" s="183">
        <v>1693</v>
      </c>
      <c r="K171" s="183">
        <v>1776</v>
      </c>
      <c r="L171" s="184">
        <v>2352</v>
      </c>
      <c r="M171" s="183">
        <v>1712</v>
      </c>
      <c r="N171" s="183">
        <v>2292</v>
      </c>
      <c r="O171" s="185">
        <f aca="true" t="shared" si="7" ref="O171:O176">SUM(C171:N171)</f>
        <v>27335</v>
      </c>
      <c r="P171" s="133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</row>
    <row r="172" spans="1:33" s="1" customFormat="1" ht="13.5" customHeight="1">
      <c r="A172" s="128"/>
      <c r="B172" s="171" t="s">
        <v>16</v>
      </c>
      <c r="C172" s="177">
        <v>1660</v>
      </c>
      <c r="D172" s="180">
        <v>1846</v>
      </c>
      <c r="E172" s="180">
        <v>1637</v>
      </c>
      <c r="F172" s="180">
        <v>1658</v>
      </c>
      <c r="G172" s="180">
        <v>1202</v>
      </c>
      <c r="H172" s="180">
        <v>997</v>
      </c>
      <c r="I172" s="180">
        <v>1101</v>
      </c>
      <c r="J172" s="180">
        <v>1955</v>
      </c>
      <c r="K172" s="180">
        <v>2286</v>
      </c>
      <c r="L172" s="180">
        <v>1279</v>
      </c>
      <c r="M172" s="180">
        <v>1369</v>
      </c>
      <c r="N172" s="180">
        <v>1936</v>
      </c>
      <c r="O172" s="179">
        <f t="shared" si="7"/>
        <v>18926</v>
      </c>
      <c r="P172" s="133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</row>
    <row r="173" spans="1:33" s="1" customFormat="1" ht="13.5" customHeight="1">
      <c r="A173" s="128"/>
      <c r="B173" s="171" t="s">
        <v>17</v>
      </c>
      <c r="C173" s="177">
        <v>1192</v>
      </c>
      <c r="D173" s="180">
        <v>958</v>
      </c>
      <c r="E173" s="180">
        <v>1607</v>
      </c>
      <c r="F173" s="180">
        <v>1643</v>
      </c>
      <c r="G173" s="180">
        <v>1483</v>
      </c>
      <c r="H173" s="180">
        <v>1251</v>
      </c>
      <c r="I173" s="180">
        <v>1864</v>
      </c>
      <c r="J173" s="180">
        <v>1644</v>
      </c>
      <c r="K173" s="180">
        <v>1601</v>
      </c>
      <c r="L173" s="180">
        <v>2166</v>
      </c>
      <c r="M173" s="180">
        <v>1581</v>
      </c>
      <c r="N173" s="180">
        <v>1577</v>
      </c>
      <c r="O173" s="179">
        <f t="shared" si="7"/>
        <v>18567</v>
      </c>
      <c r="P173" s="133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</row>
    <row r="174" spans="1:33" s="1" customFormat="1" ht="13.5" customHeight="1">
      <c r="A174" s="128"/>
      <c r="B174" s="171" t="s">
        <v>18</v>
      </c>
      <c r="C174" s="177">
        <v>209</v>
      </c>
      <c r="D174" s="180">
        <v>143</v>
      </c>
      <c r="E174" s="180">
        <v>376</v>
      </c>
      <c r="F174" s="180">
        <v>525</v>
      </c>
      <c r="G174" s="180">
        <v>597</v>
      </c>
      <c r="H174" s="180">
        <v>485</v>
      </c>
      <c r="I174" s="180">
        <v>734</v>
      </c>
      <c r="J174" s="180">
        <v>1118</v>
      </c>
      <c r="K174" s="180">
        <v>727</v>
      </c>
      <c r="L174" s="180">
        <v>820</v>
      </c>
      <c r="M174" s="180">
        <v>597</v>
      </c>
      <c r="N174" s="180">
        <v>320</v>
      </c>
      <c r="O174" s="179">
        <f t="shared" si="7"/>
        <v>6651</v>
      </c>
      <c r="P174" s="133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</row>
    <row r="175" spans="1:33" s="1" customFormat="1" ht="13.5" customHeight="1">
      <c r="A175" s="128"/>
      <c r="B175" s="171" t="s">
        <v>19</v>
      </c>
      <c r="C175" s="177">
        <v>2308</v>
      </c>
      <c r="D175" s="180">
        <v>2006</v>
      </c>
      <c r="E175" s="180">
        <v>1699</v>
      </c>
      <c r="F175" s="180">
        <v>2126</v>
      </c>
      <c r="G175" s="180">
        <v>2309</v>
      </c>
      <c r="H175" s="180">
        <v>2110</v>
      </c>
      <c r="I175" s="180">
        <v>2919</v>
      </c>
      <c r="J175" s="180">
        <v>1929</v>
      </c>
      <c r="K175" s="180">
        <v>1897</v>
      </c>
      <c r="L175" s="180">
        <v>2513</v>
      </c>
      <c r="M175" s="180">
        <v>3028</v>
      </c>
      <c r="N175" s="180">
        <v>3056</v>
      </c>
      <c r="O175" s="179">
        <f t="shared" si="7"/>
        <v>27900</v>
      </c>
      <c r="P175" s="133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</row>
    <row r="176" spans="1:33" s="1" customFormat="1" ht="13.5" customHeight="1">
      <c r="A176" s="128"/>
      <c r="B176" s="270" t="s">
        <v>134</v>
      </c>
      <c r="C176" s="272">
        <f aca="true" t="shared" si="8" ref="C176:N176">SUM(C171:C175)</f>
        <v>8075</v>
      </c>
      <c r="D176" s="260">
        <f t="shared" si="8"/>
        <v>7154</v>
      </c>
      <c r="E176" s="260">
        <f t="shared" si="8"/>
        <v>7818</v>
      </c>
      <c r="F176" s="260">
        <f t="shared" si="8"/>
        <v>8474</v>
      </c>
      <c r="G176" s="260">
        <f t="shared" si="8"/>
        <v>7644</v>
      </c>
      <c r="H176" s="260">
        <f t="shared" si="8"/>
        <v>7119</v>
      </c>
      <c r="I176" s="260">
        <f t="shared" si="8"/>
        <v>9871</v>
      </c>
      <c r="J176" s="260">
        <f t="shared" si="8"/>
        <v>8339</v>
      </c>
      <c r="K176" s="260">
        <f t="shared" si="8"/>
        <v>8287</v>
      </c>
      <c r="L176" s="260">
        <f t="shared" si="8"/>
        <v>9130</v>
      </c>
      <c r="M176" s="260">
        <f t="shared" si="8"/>
        <v>8287</v>
      </c>
      <c r="N176" s="260">
        <f t="shared" si="8"/>
        <v>9181</v>
      </c>
      <c r="O176" s="262">
        <f t="shared" si="7"/>
        <v>99379</v>
      </c>
      <c r="P176" s="133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</row>
    <row r="177" spans="1:33" s="1" customFormat="1" ht="13.5" customHeight="1">
      <c r="A177" s="128"/>
      <c r="B177" s="271"/>
      <c r="C177" s="273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3"/>
      <c r="P177" s="133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</row>
    <row r="178" spans="1:33" ht="12.75">
      <c r="A178" s="126"/>
      <c r="B178" s="130"/>
      <c r="C178" s="130"/>
      <c r="D178" s="130"/>
      <c r="E178" s="130"/>
      <c r="F178" s="130"/>
      <c r="G178" s="130"/>
      <c r="H178" s="131"/>
      <c r="I178" s="130"/>
      <c r="J178" s="131"/>
      <c r="K178" s="130"/>
      <c r="L178" s="130"/>
      <c r="M178" s="130"/>
      <c r="N178" s="130"/>
      <c r="O178" s="130"/>
      <c r="P178" s="130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</row>
    <row r="179" spans="1:33" ht="12.75">
      <c r="A179" s="126"/>
      <c r="B179" s="130"/>
      <c r="C179" s="130"/>
      <c r="D179" s="130"/>
      <c r="E179" s="130"/>
      <c r="F179" s="130"/>
      <c r="G179" s="130"/>
      <c r="H179" s="131"/>
      <c r="I179" s="130"/>
      <c r="J179" s="131"/>
      <c r="K179" s="130"/>
      <c r="L179" s="130"/>
      <c r="M179" s="130"/>
      <c r="N179" s="130"/>
      <c r="O179" s="130"/>
      <c r="P179" s="130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</row>
    <row r="180" spans="1:33" ht="12.75">
      <c r="A180" s="126"/>
      <c r="B180" s="130"/>
      <c r="C180" s="130"/>
      <c r="D180" s="130"/>
      <c r="E180" s="130"/>
      <c r="F180" s="130"/>
      <c r="G180" s="130"/>
      <c r="H180" s="131">
        <v>2008</v>
      </c>
      <c r="I180" s="130"/>
      <c r="J180" s="131"/>
      <c r="K180" s="130"/>
      <c r="L180" s="130"/>
      <c r="M180" s="130"/>
      <c r="N180" s="130"/>
      <c r="O180" s="130"/>
      <c r="P180" s="130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</row>
    <row r="181" spans="1:33" s="6" customFormat="1" ht="12.75" customHeight="1">
      <c r="A181" s="127"/>
      <c r="B181" s="283" t="s">
        <v>2</v>
      </c>
      <c r="C181" s="289" t="s">
        <v>3</v>
      </c>
      <c r="D181" s="280" t="s">
        <v>4</v>
      </c>
      <c r="E181" s="280" t="s">
        <v>5</v>
      </c>
      <c r="F181" s="280" t="s">
        <v>6</v>
      </c>
      <c r="G181" s="280" t="s">
        <v>7</v>
      </c>
      <c r="H181" s="280" t="s">
        <v>8</v>
      </c>
      <c r="I181" s="280" t="s">
        <v>9</v>
      </c>
      <c r="J181" s="280" t="s">
        <v>10</v>
      </c>
      <c r="K181" s="280" t="s">
        <v>11</v>
      </c>
      <c r="L181" s="280" t="s">
        <v>12</v>
      </c>
      <c r="M181" s="280" t="s">
        <v>13</v>
      </c>
      <c r="N181" s="280" t="s">
        <v>14</v>
      </c>
      <c r="O181" s="267" t="s">
        <v>135</v>
      </c>
      <c r="P181" s="132"/>
      <c r="Q181" s="127"/>
      <c r="R181" s="141"/>
      <c r="S181" s="141"/>
      <c r="T181" s="141"/>
      <c r="U181" s="141"/>
      <c r="V181" s="141"/>
      <c r="W181" s="141"/>
      <c r="X181" s="142"/>
      <c r="Y181" s="142"/>
      <c r="Z181" s="142"/>
      <c r="AA181" s="127"/>
      <c r="AB181" s="127"/>
      <c r="AC181" s="127"/>
      <c r="AD181" s="127"/>
      <c r="AE181" s="127"/>
      <c r="AF181" s="127"/>
      <c r="AG181" s="127"/>
    </row>
    <row r="182" spans="1:33" s="6" customFormat="1" ht="12.75">
      <c r="A182" s="127"/>
      <c r="B182" s="284"/>
      <c r="C182" s="290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68"/>
      <c r="P182" s="132"/>
      <c r="Q182" s="127"/>
      <c r="R182" s="143" t="s">
        <v>9</v>
      </c>
      <c r="S182" s="144" t="s">
        <v>10</v>
      </c>
      <c r="T182" s="144" t="s">
        <v>11</v>
      </c>
      <c r="U182" s="144" t="s">
        <v>12</v>
      </c>
      <c r="V182" s="144" t="s">
        <v>13</v>
      </c>
      <c r="W182" s="144" t="s">
        <v>14</v>
      </c>
      <c r="X182" s="145" t="s">
        <v>3</v>
      </c>
      <c r="Y182" s="145" t="s">
        <v>4</v>
      </c>
      <c r="Z182" s="145" t="s">
        <v>5</v>
      </c>
      <c r="AA182" s="146" t="s">
        <v>6</v>
      </c>
      <c r="AB182" s="144" t="s">
        <v>7</v>
      </c>
      <c r="AC182" s="144" t="s">
        <v>8</v>
      </c>
      <c r="AD182" s="127"/>
      <c r="AE182" s="127"/>
      <c r="AF182" s="127"/>
      <c r="AG182" s="127"/>
    </row>
    <row r="183" spans="1:33" s="6" customFormat="1" ht="6" customHeight="1">
      <c r="A183" s="127"/>
      <c r="B183" s="284"/>
      <c r="C183" s="290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68"/>
      <c r="P183" s="132"/>
      <c r="Q183" s="127"/>
      <c r="R183" s="147"/>
      <c r="S183" s="147"/>
      <c r="T183" s="147"/>
      <c r="U183" s="147"/>
      <c r="V183" s="147"/>
      <c r="W183" s="147"/>
      <c r="X183" s="148"/>
      <c r="Y183" s="148"/>
      <c r="Z183" s="148"/>
      <c r="AA183" s="127"/>
      <c r="AB183" s="127"/>
      <c r="AC183" s="127"/>
      <c r="AD183" s="127"/>
      <c r="AE183" s="127"/>
      <c r="AF183" s="127"/>
      <c r="AG183" s="127"/>
    </row>
    <row r="184" spans="1:33" s="1" customFormat="1" ht="6" customHeight="1">
      <c r="A184" s="128"/>
      <c r="B184" s="285"/>
      <c r="C184" s="291"/>
      <c r="D184" s="282"/>
      <c r="E184" s="282"/>
      <c r="F184" s="282"/>
      <c r="G184" s="282"/>
      <c r="H184" s="282"/>
      <c r="I184" s="282"/>
      <c r="J184" s="282"/>
      <c r="K184" s="282"/>
      <c r="L184" s="282"/>
      <c r="M184" s="282"/>
      <c r="N184" s="282"/>
      <c r="O184" s="269"/>
      <c r="P184" s="133"/>
      <c r="Q184" s="128"/>
      <c r="R184" s="149"/>
      <c r="S184" s="149"/>
      <c r="T184" s="149"/>
      <c r="U184" s="149"/>
      <c r="V184" s="149"/>
      <c r="W184" s="149"/>
      <c r="X184" s="150"/>
      <c r="Y184" s="150"/>
      <c r="Z184" s="150"/>
      <c r="AA184" s="128"/>
      <c r="AB184" s="128"/>
      <c r="AC184" s="128"/>
      <c r="AD184" s="128"/>
      <c r="AE184" s="128"/>
      <c r="AF184" s="128"/>
      <c r="AG184" s="128"/>
    </row>
    <row r="185" spans="1:33" s="1" customFormat="1" ht="13.5" customHeight="1">
      <c r="A185" s="128"/>
      <c r="B185" s="175" t="s">
        <v>15</v>
      </c>
      <c r="C185" s="182">
        <v>2989</v>
      </c>
      <c r="D185" s="183">
        <v>2231</v>
      </c>
      <c r="E185" s="183">
        <v>2134</v>
      </c>
      <c r="F185" s="183">
        <v>2253</v>
      </c>
      <c r="G185" s="183">
        <v>1680</v>
      </c>
      <c r="H185" s="183">
        <v>1595</v>
      </c>
      <c r="I185" s="183">
        <v>2584</v>
      </c>
      <c r="J185" s="183">
        <v>2305</v>
      </c>
      <c r="K185" s="183">
        <v>2585</v>
      </c>
      <c r="L185" s="184">
        <v>3248</v>
      </c>
      <c r="M185" s="183">
        <v>3984</v>
      </c>
      <c r="N185" s="183">
        <v>3886</v>
      </c>
      <c r="O185" s="185">
        <f aca="true" t="shared" si="9" ref="O185:O190">SUM(C185:N185)</f>
        <v>31474</v>
      </c>
      <c r="P185" s="164"/>
      <c r="Q185" s="137"/>
      <c r="R185" s="151">
        <v>3186</v>
      </c>
      <c r="S185" s="151">
        <v>2114</v>
      </c>
      <c r="T185" s="151">
        <v>1935</v>
      </c>
      <c r="U185" s="151">
        <v>2921</v>
      </c>
      <c r="V185" s="151">
        <v>3682</v>
      </c>
      <c r="W185" s="151">
        <v>4106</v>
      </c>
      <c r="X185" s="152">
        <v>2989</v>
      </c>
      <c r="Y185" s="152">
        <v>2231</v>
      </c>
      <c r="Z185" s="152">
        <v>2134</v>
      </c>
      <c r="AA185" s="153">
        <v>2253</v>
      </c>
      <c r="AB185" s="153">
        <v>1680</v>
      </c>
      <c r="AC185" s="153">
        <v>1595</v>
      </c>
      <c r="AD185" s="128"/>
      <c r="AE185" s="128"/>
      <c r="AF185" s="128"/>
      <c r="AG185" s="128"/>
    </row>
    <row r="186" spans="1:33" s="1" customFormat="1" ht="13.5" customHeight="1">
      <c r="A186" s="128"/>
      <c r="B186" s="171" t="s">
        <v>16</v>
      </c>
      <c r="C186" s="177">
        <v>1778</v>
      </c>
      <c r="D186" s="180">
        <v>2136</v>
      </c>
      <c r="E186" s="180">
        <v>2389</v>
      </c>
      <c r="F186" s="180">
        <v>1106</v>
      </c>
      <c r="G186" s="180">
        <v>1216</v>
      </c>
      <c r="H186" s="180">
        <v>1130</v>
      </c>
      <c r="I186" s="180">
        <v>1347</v>
      </c>
      <c r="J186" s="180">
        <v>2030</v>
      </c>
      <c r="K186" s="180">
        <v>2011</v>
      </c>
      <c r="L186" s="180">
        <v>1439</v>
      </c>
      <c r="M186" s="180">
        <v>1561</v>
      </c>
      <c r="N186" s="180">
        <v>2082</v>
      </c>
      <c r="O186" s="179">
        <f t="shared" si="9"/>
        <v>20225</v>
      </c>
      <c r="P186" s="164"/>
      <c r="Q186" s="137"/>
      <c r="R186" s="151">
        <v>2410</v>
      </c>
      <c r="S186" s="151">
        <v>2508</v>
      </c>
      <c r="T186" s="151">
        <v>2430</v>
      </c>
      <c r="U186" s="151">
        <v>1905</v>
      </c>
      <c r="V186" s="151">
        <v>2249</v>
      </c>
      <c r="W186" s="151">
        <v>2653</v>
      </c>
      <c r="X186" s="152">
        <v>1778</v>
      </c>
      <c r="Y186" s="152">
        <v>2136</v>
      </c>
      <c r="Z186" s="152">
        <v>2389</v>
      </c>
      <c r="AA186" s="153">
        <v>1106</v>
      </c>
      <c r="AB186" s="153">
        <v>1216</v>
      </c>
      <c r="AC186" s="153">
        <v>1130</v>
      </c>
      <c r="AD186" s="128"/>
      <c r="AE186" s="128"/>
      <c r="AF186" s="128"/>
      <c r="AG186" s="128"/>
    </row>
    <row r="187" spans="1:33" s="1" customFormat="1" ht="13.5" customHeight="1">
      <c r="A187" s="128"/>
      <c r="B187" s="171" t="s">
        <v>17</v>
      </c>
      <c r="C187" s="177">
        <v>1175</v>
      </c>
      <c r="D187" s="180">
        <v>981</v>
      </c>
      <c r="E187" s="180">
        <v>2205</v>
      </c>
      <c r="F187" s="180">
        <v>1674</v>
      </c>
      <c r="G187" s="180">
        <v>1486</v>
      </c>
      <c r="H187" s="180">
        <v>1337</v>
      </c>
      <c r="I187" s="180">
        <v>1423</v>
      </c>
      <c r="J187" s="180">
        <v>1525</v>
      </c>
      <c r="K187" s="180">
        <v>1642</v>
      </c>
      <c r="L187" s="180">
        <v>1864</v>
      </c>
      <c r="M187" s="180">
        <v>1238</v>
      </c>
      <c r="N187" s="180">
        <v>1635</v>
      </c>
      <c r="O187" s="179">
        <f t="shared" si="9"/>
        <v>18185</v>
      </c>
      <c r="P187" s="164"/>
      <c r="Q187" s="137"/>
      <c r="R187" s="151">
        <v>1590</v>
      </c>
      <c r="S187" s="151">
        <v>1161</v>
      </c>
      <c r="T187" s="151">
        <v>1599</v>
      </c>
      <c r="U187" s="151">
        <v>1498</v>
      </c>
      <c r="V187" s="151">
        <v>1193</v>
      </c>
      <c r="W187" s="151">
        <v>1463</v>
      </c>
      <c r="X187" s="152">
        <v>1175</v>
      </c>
      <c r="Y187" s="152">
        <v>981</v>
      </c>
      <c r="Z187" s="152">
        <v>2205</v>
      </c>
      <c r="AA187" s="153">
        <v>1674</v>
      </c>
      <c r="AB187" s="153">
        <v>1486</v>
      </c>
      <c r="AC187" s="153">
        <v>1337</v>
      </c>
      <c r="AD187" s="128"/>
      <c r="AE187" s="128"/>
      <c r="AF187" s="128"/>
      <c r="AG187" s="128"/>
    </row>
    <row r="188" spans="1:33" s="1" customFormat="1" ht="13.5" customHeight="1">
      <c r="A188" s="128"/>
      <c r="B188" s="171" t="s">
        <v>18</v>
      </c>
      <c r="C188" s="177">
        <v>380</v>
      </c>
      <c r="D188" s="180">
        <v>317</v>
      </c>
      <c r="E188" s="180">
        <v>935</v>
      </c>
      <c r="F188" s="180">
        <v>811</v>
      </c>
      <c r="G188" s="180">
        <v>1009</v>
      </c>
      <c r="H188" s="180">
        <v>550</v>
      </c>
      <c r="I188" s="180">
        <v>566</v>
      </c>
      <c r="J188" s="180">
        <v>892</v>
      </c>
      <c r="K188" s="180">
        <v>707</v>
      </c>
      <c r="L188" s="180">
        <v>1070</v>
      </c>
      <c r="M188" s="180">
        <v>675</v>
      </c>
      <c r="N188" s="180">
        <v>512</v>
      </c>
      <c r="O188" s="179">
        <f t="shared" si="9"/>
        <v>8424</v>
      </c>
      <c r="P188" s="164"/>
      <c r="Q188" s="137"/>
      <c r="R188" s="151">
        <v>798</v>
      </c>
      <c r="S188" s="151">
        <v>1301</v>
      </c>
      <c r="T188" s="151">
        <v>1146</v>
      </c>
      <c r="U188" s="151">
        <v>1416</v>
      </c>
      <c r="V188" s="151">
        <v>611</v>
      </c>
      <c r="W188" s="151">
        <v>429</v>
      </c>
      <c r="X188" s="152">
        <v>380</v>
      </c>
      <c r="Y188" s="152">
        <v>317</v>
      </c>
      <c r="Z188" s="152">
        <v>935</v>
      </c>
      <c r="AA188" s="153">
        <v>811</v>
      </c>
      <c r="AB188" s="153">
        <v>1009</v>
      </c>
      <c r="AC188" s="153">
        <v>550</v>
      </c>
      <c r="AD188" s="128"/>
      <c r="AE188" s="128"/>
      <c r="AF188" s="128"/>
      <c r="AG188" s="128"/>
    </row>
    <row r="189" spans="1:33" s="1" customFormat="1" ht="13.5" customHeight="1">
      <c r="A189" s="128"/>
      <c r="B189" s="171" t="s">
        <v>19</v>
      </c>
      <c r="C189" s="177">
        <v>2219</v>
      </c>
      <c r="D189" s="180">
        <v>2295</v>
      </c>
      <c r="E189" s="180">
        <v>1807</v>
      </c>
      <c r="F189" s="180">
        <v>1800</v>
      </c>
      <c r="G189" s="180">
        <v>1970</v>
      </c>
      <c r="H189" s="180">
        <v>1753</v>
      </c>
      <c r="I189" s="180">
        <v>2314</v>
      </c>
      <c r="J189" s="180">
        <v>1891</v>
      </c>
      <c r="K189" s="180">
        <v>1843</v>
      </c>
      <c r="L189" s="180">
        <v>1971</v>
      </c>
      <c r="M189" s="180">
        <v>2910</v>
      </c>
      <c r="N189" s="180">
        <v>2591</v>
      </c>
      <c r="O189" s="179">
        <f t="shared" si="9"/>
        <v>25364</v>
      </c>
      <c r="P189" s="164"/>
      <c r="Q189" s="137"/>
      <c r="R189" s="151">
        <v>1933</v>
      </c>
      <c r="S189" s="151">
        <v>1398</v>
      </c>
      <c r="T189" s="151">
        <v>1607</v>
      </c>
      <c r="U189" s="151">
        <v>1866</v>
      </c>
      <c r="V189" s="151">
        <v>2073</v>
      </c>
      <c r="W189" s="151">
        <v>2731</v>
      </c>
      <c r="X189" s="152">
        <v>2219</v>
      </c>
      <c r="Y189" s="152">
        <v>2295</v>
      </c>
      <c r="Z189" s="152">
        <v>1807</v>
      </c>
      <c r="AA189" s="153">
        <v>1800</v>
      </c>
      <c r="AB189" s="153">
        <v>1970</v>
      </c>
      <c r="AC189" s="153">
        <v>1753</v>
      </c>
      <c r="AD189" s="128"/>
      <c r="AE189" s="128"/>
      <c r="AF189" s="128"/>
      <c r="AG189" s="128"/>
    </row>
    <row r="190" spans="1:33" s="1" customFormat="1" ht="13.5" customHeight="1">
      <c r="A190" s="128"/>
      <c r="B190" s="270" t="s">
        <v>20</v>
      </c>
      <c r="C190" s="272">
        <f aca="true" t="shared" si="10" ref="C190:N190">SUM(C185:C189)</f>
        <v>8541</v>
      </c>
      <c r="D190" s="260">
        <f t="shared" si="10"/>
        <v>7960</v>
      </c>
      <c r="E190" s="260">
        <f t="shared" si="10"/>
        <v>9470</v>
      </c>
      <c r="F190" s="260">
        <f t="shared" si="10"/>
        <v>7644</v>
      </c>
      <c r="G190" s="260">
        <f t="shared" si="10"/>
        <v>7361</v>
      </c>
      <c r="H190" s="260">
        <f t="shared" si="10"/>
        <v>6365</v>
      </c>
      <c r="I190" s="260">
        <f t="shared" si="10"/>
        <v>8234</v>
      </c>
      <c r="J190" s="260">
        <f t="shared" si="10"/>
        <v>8643</v>
      </c>
      <c r="K190" s="260">
        <f t="shared" si="10"/>
        <v>8788</v>
      </c>
      <c r="L190" s="260">
        <f t="shared" si="10"/>
        <v>9592</v>
      </c>
      <c r="M190" s="260">
        <f t="shared" si="10"/>
        <v>10368</v>
      </c>
      <c r="N190" s="260">
        <f t="shared" si="10"/>
        <v>10706</v>
      </c>
      <c r="O190" s="262">
        <f t="shared" si="9"/>
        <v>103672</v>
      </c>
      <c r="P190" s="133"/>
      <c r="Q190" s="128"/>
      <c r="R190" s="151"/>
      <c r="S190" s="151"/>
      <c r="T190" s="151"/>
      <c r="U190" s="151"/>
      <c r="V190" s="151"/>
      <c r="W190" s="151"/>
      <c r="X190" s="154"/>
      <c r="Y190" s="154"/>
      <c r="Z190" s="154"/>
      <c r="AA190" s="155"/>
      <c r="AB190" s="155"/>
      <c r="AC190" s="155"/>
      <c r="AD190" s="128"/>
      <c r="AE190" s="128"/>
      <c r="AF190" s="128"/>
      <c r="AG190" s="128"/>
    </row>
    <row r="191" spans="1:33" s="1" customFormat="1" ht="13.5" customHeight="1">
      <c r="A191" s="128"/>
      <c r="B191" s="271"/>
      <c r="C191" s="273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3"/>
      <c r="P191" s="133"/>
      <c r="Q191" s="128"/>
      <c r="R191" s="156">
        <f aca="true" t="shared" si="11" ref="R191:AC191">SUM(R185:R189)</f>
        <v>9917</v>
      </c>
      <c r="S191" s="156">
        <f t="shared" si="11"/>
        <v>8482</v>
      </c>
      <c r="T191" s="156">
        <f t="shared" si="11"/>
        <v>8717</v>
      </c>
      <c r="U191" s="156">
        <f t="shared" si="11"/>
        <v>9606</v>
      </c>
      <c r="V191" s="156">
        <f t="shared" si="11"/>
        <v>9808</v>
      </c>
      <c r="W191" s="156">
        <f t="shared" si="11"/>
        <v>11382</v>
      </c>
      <c r="X191" s="157">
        <f t="shared" si="11"/>
        <v>8541</v>
      </c>
      <c r="Y191" s="157">
        <f t="shared" si="11"/>
        <v>7960</v>
      </c>
      <c r="Z191" s="157">
        <f t="shared" si="11"/>
        <v>9470</v>
      </c>
      <c r="AA191" s="158">
        <f t="shared" si="11"/>
        <v>7644</v>
      </c>
      <c r="AB191" s="159">
        <f t="shared" si="11"/>
        <v>7361</v>
      </c>
      <c r="AC191" s="159">
        <f t="shared" si="11"/>
        <v>6365</v>
      </c>
      <c r="AD191" s="128"/>
      <c r="AE191" s="128"/>
      <c r="AF191" s="128"/>
      <c r="AG191" s="128"/>
    </row>
    <row r="192" spans="1:33" ht="12.75">
      <c r="A192" s="126"/>
      <c r="B192" s="130"/>
      <c r="C192" s="130"/>
      <c r="D192" s="130"/>
      <c r="E192" s="130"/>
      <c r="F192" s="130"/>
      <c r="G192" s="130"/>
      <c r="H192" s="131"/>
      <c r="I192" s="130"/>
      <c r="J192" s="131"/>
      <c r="K192" s="130"/>
      <c r="L192" s="130"/>
      <c r="M192" s="130"/>
      <c r="N192" s="130"/>
      <c r="O192" s="130"/>
      <c r="P192" s="130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</row>
    <row r="193" spans="1:33" ht="12.75">
      <c r="A193" s="126"/>
      <c r="B193" s="130"/>
      <c r="C193" s="130"/>
      <c r="D193" s="130"/>
      <c r="E193" s="130"/>
      <c r="F193" s="130"/>
      <c r="G193" s="130"/>
      <c r="H193" s="131"/>
      <c r="I193" s="130"/>
      <c r="J193" s="131"/>
      <c r="K193" s="130"/>
      <c r="L193" s="130"/>
      <c r="M193" s="130"/>
      <c r="N193" s="130"/>
      <c r="O193" s="130"/>
      <c r="P193" s="130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</row>
    <row r="194" spans="1:33" ht="12.75">
      <c r="A194" s="126"/>
      <c r="B194" s="130"/>
      <c r="C194" s="130"/>
      <c r="D194" s="130"/>
      <c r="E194" s="130"/>
      <c r="F194" s="130"/>
      <c r="G194" s="130"/>
      <c r="H194" s="131">
        <v>2007</v>
      </c>
      <c r="I194" s="130"/>
      <c r="J194" s="131"/>
      <c r="K194" s="130"/>
      <c r="L194" s="130"/>
      <c r="M194" s="130"/>
      <c r="N194" s="130"/>
      <c r="O194" s="130"/>
      <c r="P194" s="130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</row>
    <row r="195" spans="1:33" s="6" customFormat="1" ht="12.75" customHeight="1">
      <c r="A195" s="127"/>
      <c r="B195" s="283" t="s">
        <v>2</v>
      </c>
      <c r="C195" s="289" t="s">
        <v>3</v>
      </c>
      <c r="D195" s="280" t="s">
        <v>4</v>
      </c>
      <c r="E195" s="280" t="s">
        <v>5</v>
      </c>
      <c r="F195" s="280" t="s">
        <v>6</v>
      </c>
      <c r="G195" s="280" t="s">
        <v>7</v>
      </c>
      <c r="H195" s="280" t="s">
        <v>8</v>
      </c>
      <c r="I195" s="280" t="s">
        <v>9</v>
      </c>
      <c r="J195" s="280" t="s">
        <v>10</v>
      </c>
      <c r="K195" s="280" t="s">
        <v>11</v>
      </c>
      <c r="L195" s="280" t="s">
        <v>12</v>
      </c>
      <c r="M195" s="280" t="s">
        <v>13</v>
      </c>
      <c r="N195" s="280" t="s">
        <v>14</v>
      </c>
      <c r="O195" s="267" t="s">
        <v>137</v>
      </c>
      <c r="P195" s="132"/>
      <c r="Q195" s="127"/>
      <c r="R195" s="141"/>
      <c r="S195" s="141"/>
      <c r="T195" s="141"/>
      <c r="U195" s="141"/>
      <c r="V195" s="141"/>
      <c r="W195" s="141"/>
      <c r="X195" s="142"/>
      <c r="Y195" s="142"/>
      <c r="Z195" s="142"/>
      <c r="AA195" s="127"/>
      <c r="AB195" s="127"/>
      <c r="AC195" s="127"/>
      <c r="AD195" s="127"/>
      <c r="AE195" s="127"/>
      <c r="AF195" s="127"/>
      <c r="AG195" s="127"/>
    </row>
    <row r="196" spans="1:33" s="6" customFormat="1" ht="12.75">
      <c r="A196" s="127"/>
      <c r="B196" s="284"/>
      <c r="C196" s="290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68"/>
      <c r="P196" s="132"/>
      <c r="Q196" s="127"/>
      <c r="R196" s="143" t="s">
        <v>9</v>
      </c>
      <c r="S196" s="144" t="s">
        <v>10</v>
      </c>
      <c r="T196" s="144" t="s">
        <v>11</v>
      </c>
      <c r="U196" s="144" t="s">
        <v>12</v>
      </c>
      <c r="V196" s="144" t="s">
        <v>13</v>
      </c>
      <c r="W196" s="144" t="s">
        <v>14</v>
      </c>
      <c r="X196" s="145" t="s">
        <v>3</v>
      </c>
      <c r="Y196" s="145" t="s">
        <v>4</v>
      </c>
      <c r="Z196" s="145" t="s">
        <v>5</v>
      </c>
      <c r="AA196" s="146" t="s">
        <v>6</v>
      </c>
      <c r="AB196" s="144" t="s">
        <v>7</v>
      </c>
      <c r="AC196" s="144" t="s">
        <v>8</v>
      </c>
      <c r="AD196" s="127"/>
      <c r="AE196" s="127"/>
      <c r="AF196" s="127"/>
      <c r="AG196" s="127"/>
    </row>
    <row r="197" spans="1:33" s="6" customFormat="1" ht="6" customHeight="1">
      <c r="A197" s="127"/>
      <c r="B197" s="284"/>
      <c r="C197" s="290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68"/>
      <c r="P197" s="132"/>
      <c r="Q197" s="127"/>
      <c r="R197" s="147"/>
      <c r="S197" s="147"/>
      <c r="T197" s="147"/>
      <c r="U197" s="147"/>
      <c r="V197" s="147"/>
      <c r="W197" s="147"/>
      <c r="X197" s="148"/>
      <c r="Y197" s="148"/>
      <c r="Z197" s="148"/>
      <c r="AA197" s="127"/>
      <c r="AB197" s="127"/>
      <c r="AC197" s="127"/>
      <c r="AD197" s="127"/>
      <c r="AE197" s="127"/>
      <c r="AF197" s="127"/>
      <c r="AG197" s="127"/>
    </row>
    <row r="198" spans="1:33" s="1" customFormat="1" ht="6" customHeight="1">
      <c r="A198" s="128"/>
      <c r="B198" s="285"/>
      <c r="C198" s="291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69"/>
      <c r="P198" s="133"/>
      <c r="Q198" s="128"/>
      <c r="R198" s="149"/>
      <c r="S198" s="149"/>
      <c r="T198" s="149"/>
      <c r="U198" s="149"/>
      <c r="V198" s="149"/>
      <c r="W198" s="149"/>
      <c r="X198" s="150"/>
      <c r="Y198" s="150"/>
      <c r="Z198" s="150"/>
      <c r="AA198" s="128"/>
      <c r="AB198" s="128"/>
      <c r="AC198" s="128"/>
      <c r="AD198" s="128"/>
      <c r="AE198" s="128"/>
      <c r="AF198" s="128"/>
      <c r="AG198" s="128"/>
    </row>
    <row r="199" spans="1:33" s="1" customFormat="1" ht="13.5" customHeight="1">
      <c r="A199" s="128"/>
      <c r="B199" s="175" t="s">
        <v>15</v>
      </c>
      <c r="C199" s="182">
        <v>2551</v>
      </c>
      <c r="D199" s="183">
        <v>1704</v>
      </c>
      <c r="E199" s="183">
        <v>2100</v>
      </c>
      <c r="F199" s="183">
        <v>1897</v>
      </c>
      <c r="G199" s="183">
        <v>1338</v>
      </c>
      <c r="H199" s="183">
        <v>1570</v>
      </c>
      <c r="I199" s="183">
        <v>3186</v>
      </c>
      <c r="J199" s="183">
        <v>2114</v>
      </c>
      <c r="K199" s="183">
        <v>1935</v>
      </c>
      <c r="L199" s="184">
        <v>2921</v>
      </c>
      <c r="M199" s="183">
        <v>3682</v>
      </c>
      <c r="N199" s="183">
        <v>4106</v>
      </c>
      <c r="O199" s="185">
        <f aca="true" t="shared" si="12" ref="O199:O204">SUM(C199:N199)</f>
        <v>29104</v>
      </c>
      <c r="P199" s="164"/>
      <c r="Q199" s="137"/>
      <c r="R199" s="151">
        <v>3186</v>
      </c>
      <c r="S199" s="151">
        <v>2114</v>
      </c>
      <c r="T199" s="151">
        <v>1935</v>
      </c>
      <c r="U199" s="151">
        <v>2921</v>
      </c>
      <c r="V199" s="151">
        <v>3682</v>
      </c>
      <c r="W199" s="151">
        <v>4106</v>
      </c>
      <c r="X199" s="152">
        <v>2989</v>
      </c>
      <c r="Y199" s="152">
        <v>2231</v>
      </c>
      <c r="Z199" s="152">
        <v>2134</v>
      </c>
      <c r="AA199" s="153">
        <v>2253</v>
      </c>
      <c r="AB199" s="153">
        <v>1680</v>
      </c>
      <c r="AC199" s="153">
        <v>1595</v>
      </c>
      <c r="AD199" s="128"/>
      <c r="AE199" s="128"/>
      <c r="AF199" s="128"/>
      <c r="AG199" s="128"/>
    </row>
    <row r="200" spans="1:33" s="1" customFormat="1" ht="13.5" customHeight="1">
      <c r="A200" s="128"/>
      <c r="B200" s="171" t="s">
        <v>16</v>
      </c>
      <c r="C200" s="177">
        <v>2504</v>
      </c>
      <c r="D200" s="180">
        <v>2455</v>
      </c>
      <c r="E200" s="180">
        <v>2562</v>
      </c>
      <c r="F200" s="180">
        <v>2027</v>
      </c>
      <c r="G200" s="180">
        <v>1481</v>
      </c>
      <c r="H200" s="180">
        <v>1571</v>
      </c>
      <c r="I200" s="180">
        <v>2410</v>
      </c>
      <c r="J200" s="180">
        <v>2508</v>
      </c>
      <c r="K200" s="180">
        <v>2430</v>
      </c>
      <c r="L200" s="180">
        <v>1905</v>
      </c>
      <c r="M200" s="180">
        <v>2249</v>
      </c>
      <c r="N200" s="180">
        <v>2653</v>
      </c>
      <c r="O200" s="179">
        <f t="shared" si="12"/>
        <v>26755</v>
      </c>
      <c r="P200" s="164"/>
      <c r="Q200" s="137"/>
      <c r="R200" s="151">
        <v>2410</v>
      </c>
      <c r="S200" s="151">
        <v>2508</v>
      </c>
      <c r="T200" s="151">
        <v>2430</v>
      </c>
      <c r="U200" s="151">
        <v>1905</v>
      </c>
      <c r="V200" s="151">
        <v>2249</v>
      </c>
      <c r="W200" s="151">
        <v>2653</v>
      </c>
      <c r="X200" s="152">
        <v>1778</v>
      </c>
      <c r="Y200" s="152">
        <v>2136</v>
      </c>
      <c r="Z200" s="152">
        <v>2389</v>
      </c>
      <c r="AA200" s="153">
        <v>1106</v>
      </c>
      <c r="AB200" s="153">
        <v>1216</v>
      </c>
      <c r="AC200" s="153">
        <v>1130</v>
      </c>
      <c r="AD200" s="128"/>
      <c r="AE200" s="128"/>
      <c r="AF200" s="128"/>
      <c r="AG200" s="128"/>
    </row>
    <row r="201" spans="1:33" s="1" customFormat="1" ht="13.5" customHeight="1">
      <c r="A201" s="128"/>
      <c r="B201" s="171" t="s">
        <v>17</v>
      </c>
      <c r="C201" s="177">
        <v>996</v>
      </c>
      <c r="D201" s="180">
        <v>889</v>
      </c>
      <c r="E201" s="180">
        <v>2289</v>
      </c>
      <c r="F201" s="180">
        <v>1446</v>
      </c>
      <c r="G201" s="180">
        <v>925</v>
      </c>
      <c r="H201" s="180">
        <v>1303</v>
      </c>
      <c r="I201" s="180">
        <v>1590</v>
      </c>
      <c r="J201" s="180">
        <v>1161</v>
      </c>
      <c r="K201" s="180">
        <v>1599</v>
      </c>
      <c r="L201" s="180">
        <v>1498</v>
      </c>
      <c r="M201" s="180">
        <v>1193</v>
      </c>
      <c r="N201" s="180">
        <v>1463</v>
      </c>
      <c r="O201" s="179">
        <f t="shared" si="12"/>
        <v>16352</v>
      </c>
      <c r="P201" s="164"/>
      <c r="Q201" s="137"/>
      <c r="R201" s="151">
        <v>1590</v>
      </c>
      <c r="S201" s="151">
        <v>1161</v>
      </c>
      <c r="T201" s="151">
        <v>1599</v>
      </c>
      <c r="U201" s="151">
        <v>1498</v>
      </c>
      <c r="V201" s="151">
        <v>1193</v>
      </c>
      <c r="W201" s="151">
        <v>1463</v>
      </c>
      <c r="X201" s="152">
        <v>1175</v>
      </c>
      <c r="Y201" s="152">
        <v>981</v>
      </c>
      <c r="Z201" s="152">
        <v>2205</v>
      </c>
      <c r="AA201" s="153">
        <v>1674</v>
      </c>
      <c r="AB201" s="153">
        <v>1486</v>
      </c>
      <c r="AC201" s="153">
        <v>1337</v>
      </c>
      <c r="AD201" s="128"/>
      <c r="AE201" s="128"/>
      <c r="AF201" s="128"/>
      <c r="AG201" s="128"/>
    </row>
    <row r="202" spans="1:33" s="1" customFormat="1" ht="13.5" customHeight="1">
      <c r="A202" s="128"/>
      <c r="B202" s="171" t="s">
        <v>18</v>
      </c>
      <c r="C202" s="177">
        <v>237</v>
      </c>
      <c r="D202" s="180">
        <v>191</v>
      </c>
      <c r="E202" s="180">
        <v>1177</v>
      </c>
      <c r="F202" s="180">
        <v>785</v>
      </c>
      <c r="G202" s="180">
        <v>536</v>
      </c>
      <c r="H202" s="180">
        <v>848</v>
      </c>
      <c r="I202" s="180">
        <v>798</v>
      </c>
      <c r="J202" s="180">
        <v>1301</v>
      </c>
      <c r="K202" s="180">
        <v>1146</v>
      </c>
      <c r="L202" s="180">
        <v>1416</v>
      </c>
      <c r="M202" s="180">
        <v>611</v>
      </c>
      <c r="N202" s="180">
        <v>429</v>
      </c>
      <c r="O202" s="179">
        <f t="shared" si="12"/>
        <v>9475</v>
      </c>
      <c r="P202" s="164"/>
      <c r="Q202" s="137"/>
      <c r="R202" s="151">
        <v>798</v>
      </c>
      <c r="S202" s="151">
        <v>1301</v>
      </c>
      <c r="T202" s="151">
        <v>1146</v>
      </c>
      <c r="U202" s="151">
        <v>1416</v>
      </c>
      <c r="V202" s="151">
        <v>611</v>
      </c>
      <c r="W202" s="151">
        <v>429</v>
      </c>
      <c r="X202" s="152">
        <v>380</v>
      </c>
      <c r="Y202" s="152">
        <v>317</v>
      </c>
      <c r="Z202" s="152">
        <v>935</v>
      </c>
      <c r="AA202" s="153">
        <v>811</v>
      </c>
      <c r="AB202" s="153">
        <v>1009</v>
      </c>
      <c r="AC202" s="153">
        <v>550</v>
      </c>
      <c r="AD202" s="128"/>
      <c r="AE202" s="128"/>
      <c r="AF202" s="128"/>
      <c r="AG202" s="128"/>
    </row>
    <row r="203" spans="1:33" s="1" customFormat="1" ht="13.5" customHeight="1">
      <c r="A203" s="128"/>
      <c r="B203" s="171" t="s">
        <v>19</v>
      </c>
      <c r="C203" s="177">
        <v>1897</v>
      </c>
      <c r="D203" s="180">
        <v>1663</v>
      </c>
      <c r="E203" s="180">
        <v>1802</v>
      </c>
      <c r="F203" s="180">
        <v>1477</v>
      </c>
      <c r="G203" s="180">
        <v>1803</v>
      </c>
      <c r="H203" s="180">
        <v>1427</v>
      </c>
      <c r="I203" s="180">
        <v>1933</v>
      </c>
      <c r="J203" s="180">
        <v>1398</v>
      </c>
      <c r="K203" s="180">
        <v>1607</v>
      </c>
      <c r="L203" s="180">
        <v>1866</v>
      </c>
      <c r="M203" s="180">
        <v>2073</v>
      </c>
      <c r="N203" s="180">
        <v>2731</v>
      </c>
      <c r="O203" s="179">
        <f t="shared" si="12"/>
        <v>21677</v>
      </c>
      <c r="P203" s="164"/>
      <c r="Q203" s="137"/>
      <c r="R203" s="151">
        <v>1933</v>
      </c>
      <c r="S203" s="151">
        <v>1398</v>
      </c>
      <c r="T203" s="151">
        <v>1607</v>
      </c>
      <c r="U203" s="151">
        <v>1866</v>
      </c>
      <c r="V203" s="151">
        <v>2073</v>
      </c>
      <c r="W203" s="151">
        <v>2731</v>
      </c>
      <c r="X203" s="152">
        <v>2219</v>
      </c>
      <c r="Y203" s="152">
        <v>2295</v>
      </c>
      <c r="Z203" s="152">
        <v>1807</v>
      </c>
      <c r="AA203" s="153">
        <v>1800</v>
      </c>
      <c r="AB203" s="153">
        <v>1970</v>
      </c>
      <c r="AC203" s="153">
        <v>1753</v>
      </c>
      <c r="AD203" s="128"/>
      <c r="AE203" s="128"/>
      <c r="AF203" s="128"/>
      <c r="AG203" s="128"/>
    </row>
    <row r="204" spans="1:33" s="1" customFormat="1" ht="13.5" customHeight="1">
      <c r="A204" s="128"/>
      <c r="B204" s="270" t="s">
        <v>20</v>
      </c>
      <c r="C204" s="272">
        <f aca="true" t="shared" si="13" ref="C204:N204">SUM(C199:C203)</f>
        <v>8185</v>
      </c>
      <c r="D204" s="260">
        <f t="shared" si="13"/>
        <v>6902</v>
      </c>
      <c r="E204" s="260">
        <f t="shared" si="13"/>
        <v>9930</v>
      </c>
      <c r="F204" s="260">
        <f t="shared" si="13"/>
        <v>7632</v>
      </c>
      <c r="G204" s="260">
        <f t="shared" si="13"/>
        <v>6083</v>
      </c>
      <c r="H204" s="260">
        <f t="shared" si="13"/>
        <v>6719</v>
      </c>
      <c r="I204" s="260">
        <f t="shared" si="13"/>
        <v>9917</v>
      </c>
      <c r="J204" s="260">
        <f t="shared" si="13"/>
        <v>8482</v>
      </c>
      <c r="K204" s="260">
        <f t="shared" si="13"/>
        <v>8717</v>
      </c>
      <c r="L204" s="260">
        <f t="shared" si="13"/>
        <v>9606</v>
      </c>
      <c r="M204" s="260">
        <f t="shared" si="13"/>
        <v>9808</v>
      </c>
      <c r="N204" s="260">
        <f t="shared" si="13"/>
        <v>11382</v>
      </c>
      <c r="O204" s="262">
        <f t="shared" si="12"/>
        <v>103363</v>
      </c>
      <c r="P204" s="133"/>
      <c r="Q204" s="128"/>
      <c r="R204" s="151"/>
      <c r="S204" s="151"/>
      <c r="T204" s="151"/>
      <c r="U204" s="151"/>
      <c r="V204" s="151"/>
      <c r="W204" s="151"/>
      <c r="X204" s="154"/>
      <c r="Y204" s="154"/>
      <c r="Z204" s="154"/>
      <c r="AA204" s="155"/>
      <c r="AB204" s="155"/>
      <c r="AC204" s="155"/>
      <c r="AD204" s="128"/>
      <c r="AE204" s="128"/>
      <c r="AF204" s="128"/>
      <c r="AG204" s="128"/>
    </row>
    <row r="205" spans="1:33" s="1" customFormat="1" ht="13.5" customHeight="1">
      <c r="A205" s="128"/>
      <c r="B205" s="271"/>
      <c r="C205" s="273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3"/>
      <c r="P205" s="133"/>
      <c r="Q205" s="128"/>
      <c r="R205" s="156">
        <f aca="true" t="shared" si="14" ref="R205:AC205">SUM(R199:R203)</f>
        <v>9917</v>
      </c>
      <c r="S205" s="156">
        <f t="shared" si="14"/>
        <v>8482</v>
      </c>
      <c r="T205" s="156">
        <f t="shared" si="14"/>
        <v>8717</v>
      </c>
      <c r="U205" s="156">
        <f t="shared" si="14"/>
        <v>9606</v>
      </c>
      <c r="V205" s="156">
        <f t="shared" si="14"/>
        <v>9808</v>
      </c>
      <c r="W205" s="156">
        <f t="shared" si="14"/>
        <v>11382</v>
      </c>
      <c r="X205" s="157">
        <f t="shared" si="14"/>
        <v>8541</v>
      </c>
      <c r="Y205" s="157">
        <f t="shared" si="14"/>
        <v>7960</v>
      </c>
      <c r="Z205" s="157">
        <f t="shared" si="14"/>
        <v>9470</v>
      </c>
      <c r="AA205" s="158">
        <f t="shared" si="14"/>
        <v>7644</v>
      </c>
      <c r="AB205" s="159">
        <f t="shared" si="14"/>
        <v>7361</v>
      </c>
      <c r="AC205" s="159">
        <f t="shared" si="14"/>
        <v>6365</v>
      </c>
      <c r="AD205" s="128"/>
      <c r="AE205" s="128"/>
      <c r="AF205" s="128"/>
      <c r="AG205" s="128"/>
    </row>
    <row r="206" spans="1:33" ht="12.75">
      <c r="A206" s="126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</row>
    <row r="207" spans="1:33" ht="12.75">
      <c r="A207" s="126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</row>
    <row r="208" spans="1:33" ht="12.75">
      <c r="A208" s="126"/>
      <c r="B208" s="130"/>
      <c r="C208" s="130"/>
      <c r="D208" s="130"/>
      <c r="E208" s="130"/>
      <c r="F208" s="130"/>
      <c r="G208" s="130"/>
      <c r="H208" s="131">
        <v>2006</v>
      </c>
      <c r="I208" s="130"/>
      <c r="J208" s="130"/>
      <c r="K208" s="130"/>
      <c r="L208" s="130"/>
      <c r="M208" s="130"/>
      <c r="N208" s="130"/>
      <c r="O208" s="130"/>
      <c r="P208" s="130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</row>
    <row r="209" spans="1:33" s="6" customFormat="1" ht="12.75" customHeight="1">
      <c r="A209" s="127"/>
      <c r="B209" s="283" t="s">
        <v>2</v>
      </c>
      <c r="C209" s="289" t="s">
        <v>3</v>
      </c>
      <c r="D209" s="280" t="s">
        <v>4</v>
      </c>
      <c r="E209" s="280" t="s">
        <v>5</v>
      </c>
      <c r="F209" s="280" t="s">
        <v>6</v>
      </c>
      <c r="G209" s="280" t="s">
        <v>7</v>
      </c>
      <c r="H209" s="280" t="s">
        <v>8</v>
      </c>
      <c r="I209" s="280" t="s">
        <v>9</v>
      </c>
      <c r="J209" s="280" t="s">
        <v>10</v>
      </c>
      <c r="K209" s="280" t="s">
        <v>11</v>
      </c>
      <c r="L209" s="280" t="s">
        <v>12</v>
      </c>
      <c r="M209" s="280" t="s">
        <v>13</v>
      </c>
      <c r="N209" s="280" t="s">
        <v>14</v>
      </c>
      <c r="O209" s="267" t="s">
        <v>138</v>
      </c>
      <c r="P209" s="132"/>
      <c r="Q209" s="127"/>
      <c r="R209" s="141"/>
      <c r="S209" s="141"/>
      <c r="T209" s="141"/>
      <c r="U209" s="141"/>
      <c r="V209" s="141"/>
      <c r="W209" s="141"/>
      <c r="X209" s="142"/>
      <c r="Y209" s="142"/>
      <c r="Z209" s="142"/>
      <c r="AA209" s="127"/>
      <c r="AB209" s="127"/>
      <c r="AC209" s="127"/>
      <c r="AD209" s="127"/>
      <c r="AE209" s="127"/>
      <c r="AF209" s="127"/>
      <c r="AG209" s="127"/>
    </row>
    <row r="210" spans="1:33" s="6" customFormat="1" ht="12.75">
      <c r="A210" s="127"/>
      <c r="B210" s="284"/>
      <c r="C210" s="290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68"/>
      <c r="P210" s="132"/>
      <c r="Q210" s="127"/>
      <c r="R210" s="144" t="s">
        <v>9</v>
      </c>
      <c r="S210" s="144" t="s">
        <v>10</v>
      </c>
      <c r="T210" s="144" t="s">
        <v>11</v>
      </c>
      <c r="U210" s="144" t="s">
        <v>12</v>
      </c>
      <c r="V210" s="144" t="s">
        <v>13</v>
      </c>
      <c r="W210" s="145" t="s">
        <v>14</v>
      </c>
      <c r="X210" s="145" t="s">
        <v>3</v>
      </c>
      <c r="Y210" s="145" t="s">
        <v>4</v>
      </c>
      <c r="Z210" s="146" t="s">
        <v>5</v>
      </c>
      <c r="AA210" s="144" t="s">
        <v>6</v>
      </c>
      <c r="AB210" s="144" t="s">
        <v>7</v>
      </c>
      <c r="AC210" s="144" t="s">
        <v>8</v>
      </c>
      <c r="AD210" s="127"/>
      <c r="AE210" s="127"/>
      <c r="AF210" s="127"/>
      <c r="AG210" s="127"/>
    </row>
    <row r="211" spans="1:33" s="6" customFormat="1" ht="6" customHeight="1">
      <c r="A211" s="127"/>
      <c r="B211" s="284"/>
      <c r="C211" s="290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281"/>
      <c r="O211" s="268"/>
      <c r="P211" s="132"/>
      <c r="Q211" s="127"/>
      <c r="R211" s="147"/>
      <c r="S211" s="147"/>
      <c r="T211" s="147"/>
      <c r="U211" s="147"/>
      <c r="V211" s="147"/>
      <c r="W211" s="148"/>
      <c r="X211" s="148"/>
      <c r="Y211" s="148"/>
      <c r="Z211" s="127"/>
      <c r="AA211" s="127"/>
      <c r="AB211" s="127"/>
      <c r="AC211" s="127"/>
      <c r="AD211" s="127"/>
      <c r="AE211" s="127"/>
      <c r="AF211" s="127"/>
      <c r="AG211" s="127"/>
    </row>
    <row r="212" spans="1:33" s="1" customFormat="1" ht="6" customHeight="1">
      <c r="A212" s="128"/>
      <c r="B212" s="285"/>
      <c r="C212" s="291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69"/>
      <c r="P212" s="133"/>
      <c r="Q212" s="128"/>
      <c r="R212" s="149"/>
      <c r="S212" s="149"/>
      <c r="T212" s="149"/>
      <c r="U212" s="149"/>
      <c r="V212" s="149"/>
      <c r="W212" s="150"/>
      <c r="X212" s="150"/>
      <c r="Y212" s="150"/>
      <c r="Z212" s="128"/>
      <c r="AA212" s="128"/>
      <c r="AB212" s="128"/>
      <c r="AC212" s="128"/>
      <c r="AD212" s="128"/>
      <c r="AE212" s="128"/>
      <c r="AF212" s="128"/>
      <c r="AG212" s="128"/>
    </row>
    <row r="213" spans="1:33" s="1" customFormat="1" ht="13.5" customHeight="1">
      <c r="A213" s="128"/>
      <c r="B213" s="175" t="s">
        <v>15</v>
      </c>
      <c r="C213" s="182">
        <v>2559</v>
      </c>
      <c r="D213" s="183">
        <v>1835</v>
      </c>
      <c r="E213" s="183">
        <v>2039</v>
      </c>
      <c r="F213" s="183">
        <v>2057</v>
      </c>
      <c r="G213" s="183">
        <v>1469</v>
      </c>
      <c r="H213" s="183">
        <v>1422</v>
      </c>
      <c r="I213" s="183">
        <v>3481</v>
      </c>
      <c r="J213" s="183">
        <v>2302</v>
      </c>
      <c r="K213" s="183">
        <v>1959</v>
      </c>
      <c r="L213" s="184">
        <v>3072</v>
      </c>
      <c r="M213" s="183">
        <v>3400</v>
      </c>
      <c r="N213" s="183">
        <v>3435</v>
      </c>
      <c r="O213" s="185">
        <f aca="true" t="shared" si="15" ref="O213:O218">SUM(C213:N213)</f>
        <v>29030</v>
      </c>
      <c r="P213" s="164"/>
      <c r="Q213" s="137"/>
      <c r="R213" s="151">
        <v>3481</v>
      </c>
      <c r="S213" s="151">
        <v>2302</v>
      </c>
      <c r="T213" s="151">
        <v>1959</v>
      </c>
      <c r="U213" s="151">
        <v>3072</v>
      </c>
      <c r="V213" s="151">
        <v>3400</v>
      </c>
      <c r="W213" s="152">
        <v>3435</v>
      </c>
      <c r="X213" s="152">
        <v>2551</v>
      </c>
      <c r="Y213" s="152">
        <v>1704</v>
      </c>
      <c r="Z213" s="128">
        <v>2100</v>
      </c>
      <c r="AA213" s="128">
        <v>1897</v>
      </c>
      <c r="AB213" s="128">
        <v>1338</v>
      </c>
      <c r="AC213" s="151">
        <v>1570</v>
      </c>
      <c r="AD213" s="128"/>
      <c r="AE213" s="128"/>
      <c r="AF213" s="128"/>
      <c r="AG213" s="128"/>
    </row>
    <row r="214" spans="1:33" s="1" customFormat="1" ht="13.5" customHeight="1">
      <c r="A214" s="128"/>
      <c r="B214" s="171" t="s">
        <v>16</v>
      </c>
      <c r="C214" s="177">
        <v>2908</v>
      </c>
      <c r="D214" s="180">
        <v>2308</v>
      </c>
      <c r="E214" s="180">
        <v>2945</v>
      </c>
      <c r="F214" s="180">
        <v>1973</v>
      </c>
      <c r="G214" s="180">
        <v>2052</v>
      </c>
      <c r="H214" s="180">
        <v>1800</v>
      </c>
      <c r="I214" s="180">
        <v>2743</v>
      </c>
      <c r="J214" s="180">
        <v>2988</v>
      </c>
      <c r="K214" s="180">
        <v>2567</v>
      </c>
      <c r="L214" s="180">
        <v>2174</v>
      </c>
      <c r="M214" s="180">
        <v>2616</v>
      </c>
      <c r="N214" s="180">
        <v>2759</v>
      </c>
      <c r="O214" s="179">
        <f t="shared" si="15"/>
        <v>29833</v>
      </c>
      <c r="P214" s="164"/>
      <c r="Q214" s="137"/>
      <c r="R214" s="151">
        <v>2743</v>
      </c>
      <c r="S214" s="151">
        <v>2988</v>
      </c>
      <c r="T214" s="151">
        <v>2567</v>
      </c>
      <c r="U214" s="151">
        <v>2174</v>
      </c>
      <c r="V214" s="151">
        <v>2616</v>
      </c>
      <c r="W214" s="152">
        <v>2759</v>
      </c>
      <c r="X214" s="152">
        <v>2504</v>
      </c>
      <c r="Y214" s="152">
        <v>2455</v>
      </c>
      <c r="Z214" s="128">
        <v>2562</v>
      </c>
      <c r="AA214" s="128">
        <v>2027</v>
      </c>
      <c r="AB214" s="128">
        <v>1481</v>
      </c>
      <c r="AC214" s="151">
        <v>1571</v>
      </c>
      <c r="AD214" s="128"/>
      <c r="AE214" s="128"/>
      <c r="AF214" s="128"/>
      <c r="AG214" s="128"/>
    </row>
    <row r="215" spans="1:33" s="1" customFormat="1" ht="13.5" customHeight="1">
      <c r="A215" s="128"/>
      <c r="B215" s="171" t="s">
        <v>17</v>
      </c>
      <c r="C215" s="177">
        <v>1091</v>
      </c>
      <c r="D215" s="180">
        <v>596</v>
      </c>
      <c r="E215" s="180">
        <v>1028</v>
      </c>
      <c r="F215" s="180">
        <v>1380</v>
      </c>
      <c r="G215" s="180">
        <v>915</v>
      </c>
      <c r="H215" s="180">
        <v>1409</v>
      </c>
      <c r="I215" s="180">
        <v>1338</v>
      </c>
      <c r="J215" s="180">
        <v>1151</v>
      </c>
      <c r="K215" s="180">
        <v>1775</v>
      </c>
      <c r="L215" s="180">
        <v>1373</v>
      </c>
      <c r="M215" s="180">
        <v>1251</v>
      </c>
      <c r="N215" s="180">
        <v>1468</v>
      </c>
      <c r="O215" s="179">
        <f t="shared" si="15"/>
        <v>14775</v>
      </c>
      <c r="P215" s="164"/>
      <c r="Q215" s="137"/>
      <c r="R215" s="151">
        <v>1338</v>
      </c>
      <c r="S215" s="151">
        <v>1151</v>
      </c>
      <c r="T215" s="151">
        <v>1775</v>
      </c>
      <c r="U215" s="151">
        <v>1373</v>
      </c>
      <c r="V215" s="151">
        <v>1251</v>
      </c>
      <c r="W215" s="152">
        <v>1468</v>
      </c>
      <c r="X215" s="152">
        <v>996</v>
      </c>
      <c r="Y215" s="152">
        <v>889</v>
      </c>
      <c r="Z215" s="128">
        <v>2289</v>
      </c>
      <c r="AA215" s="128">
        <v>1446</v>
      </c>
      <c r="AB215" s="128">
        <v>925</v>
      </c>
      <c r="AC215" s="151">
        <v>1303</v>
      </c>
      <c r="AD215" s="128"/>
      <c r="AE215" s="128"/>
      <c r="AF215" s="128"/>
      <c r="AG215" s="128"/>
    </row>
    <row r="216" spans="1:33" s="1" customFormat="1" ht="13.5" customHeight="1">
      <c r="A216" s="128"/>
      <c r="B216" s="171" t="s">
        <v>18</v>
      </c>
      <c r="C216" s="177">
        <v>228</v>
      </c>
      <c r="D216" s="180">
        <v>178</v>
      </c>
      <c r="E216" s="180">
        <v>296</v>
      </c>
      <c r="F216" s="180">
        <v>834</v>
      </c>
      <c r="G216" s="180">
        <v>448</v>
      </c>
      <c r="H216" s="180">
        <v>717</v>
      </c>
      <c r="I216" s="180">
        <v>832</v>
      </c>
      <c r="J216" s="180">
        <v>848</v>
      </c>
      <c r="K216" s="180">
        <v>879</v>
      </c>
      <c r="L216" s="180">
        <v>749</v>
      </c>
      <c r="M216" s="180">
        <v>533</v>
      </c>
      <c r="N216" s="180">
        <v>388</v>
      </c>
      <c r="O216" s="179">
        <f t="shared" si="15"/>
        <v>6930</v>
      </c>
      <c r="P216" s="164"/>
      <c r="Q216" s="137"/>
      <c r="R216" s="151">
        <v>832</v>
      </c>
      <c r="S216" s="151">
        <v>848</v>
      </c>
      <c r="T216" s="151">
        <v>879</v>
      </c>
      <c r="U216" s="151">
        <v>749</v>
      </c>
      <c r="V216" s="151">
        <v>533</v>
      </c>
      <c r="W216" s="152">
        <v>388</v>
      </c>
      <c r="X216" s="152">
        <v>237</v>
      </c>
      <c r="Y216" s="152">
        <v>191</v>
      </c>
      <c r="Z216" s="128">
        <v>1177</v>
      </c>
      <c r="AA216" s="128">
        <v>785</v>
      </c>
      <c r="AB216" s="128">
        <v>536</v>
      </c>
      <c r="AC216" s="151">
        <v>848</v>
      </c>
      <c r="AD216" s="128"/>
      <c r="AE216" s="128"/>
      <c r="AF216" s="128"/>
      <c r="AG216" s="128"/>
    </row>
    <row r="217" spans="1:33" s="1" customFormat="1" ht="13.5" customHeight="1">
      <c r="A217" s="128"/>
      <c r="B217" s="171" t="s">
        <v>19</v>
      </c>
      <c r="C217" s="177">
        <v>1637</v>
      </c>
      <c r="D217" s="180">
        <v>1576</v>
      </c>
      <c r="E217" s="180">
        <v>1356</v>
      </c>
      <c r="F217" s="180">
        <v>1582</v>
      </c>
      <c r="G217" s="180">
        <v>1307</v>
      </c>
      <c r="H217" s="180">
        <v>1299</v>
      </c>
      <c r="I217" s="180">
        <v>1990</v>
      </c>
      <c r="J217" s="180">
        <v>1606</v>
      </c>
      <c r="K217" s="180">
        <v>1691</v>
      </c>
      <c r="L217" s="180">
        <v>1498</v>
      </c>
      <c r="M217" s="180">
        <v>1755</v>
      </c>
      <c r="N217" s="180">
        <v>2626</v>
      </c>
      <c r="O217" s="179">
        <f t="shared" si="15"/>
        <v>19923</v>
      </c>
      <c r="P217" s="164"/>
      <c r="Q217" s="137"/>
      <c r="R217" s="151">
        <v>1990</v>
      </c>
      <c r="S217" s="151">
        <v>1606</v>
      </c>
      <c r="T217" s="151">
        <v>1691</v>
      </c>
      <c r="U217" s="151">
        <v>1498</v>
      </c>
      <c r="V217" s="151">
        <v>1755</v>
      </c>
      <c r="W217" s="152">
        <v>2626</v>
      </c>
      <c r="X217" s="152">
        <v>1897</v>
      </c>
      <c r="Y217" s="152">
        <v>1663</v>
      </c>
      <c r="Z217" s="128">
        <v>1802</v>
      </c>
      <c r="AA217" s="128">
        <v>1477</v>
      </c>
      <c r="AB217" s="128">
        <v>1803</v>
      </c>
      <c r="AC217" s="151">
        <v>1427</v>
      </c>
      <c r="AD217" s="128"/>
      <c r="AE217" s="128"/>
      <c r="AF217" s="128"/>
      <c r="AG217" s="128"/>
    </row>
    <row r="218" spans="1:33" s="1" customFormat="1" ht="13.5" customHeight="1">
      <c r="A218" s="128"/>
      <c r="B218" s="270" t="s">
        <v>20</v>
      </c>
      <c r="C218" s="272">
        <f aca="true" t="shared" si="16" ref="C218:N218">SUM(C213:C217)</f>
        <v>8423</v>
      </c>
      <c r="D218" s="260">
        <f t="shared" si="16"/>
        <v>6493</v>
      </c>
      <c r="E218" s="260">
        <f t="shared" si="16"/>
        <v>7664</v>
      </c>
      <c r="F218" s="260">
        <f t="shared" si="16"/>
        <v>7826</v>
      </c>
      <c r="G218" s="260">
        <f t="shared" si="16"/>
        <v>6191</v>
      </c>
      <c r="H218" s="260">
        <f t="shared" si="16"/>
        <v>6647</v>
      </c>
      <c r="I218" s="260">
        <f t="shared" si="16"/>
        <v>10384</v>
      </c>
      <c r="J218" s="260">
        <f t="shared" si="16"/>
        <v>8895</v>
      </c>
      <c r="K218" s="260">
        <f t="shared" si="16"/>
        <v>8871</v>
      </c>
      <c r="L218" s="260">
        <f t="shared" si="16"/>
        <v>8866</v>
      </c>
      <c r="M218" s="260">
        <f t="shared" si="16"/>
        <v>9555</v>
      </c>
      <c r="N218" s="260">
        <f t="shared" si="16"/>
        <v>10676</v>
      </c>
      <c r="O218" s="262">
        <f t="shared" si="15"/>
        <v>100491</v>
      </c>
      <c r="P218" s="133"/>
      <c r="Q218" s="128"/>
      <c r="R218" s="151"/>
      <c r="S218" s="151"/>
      <c r="T218" s="151"/>
      <c r="U218" s="151"/>
      <c r="V218" s="151"/>
      <c r="W218" s="154"/>
      <c r="X218" s="154"/>
      <c r="Y218" s="154"/>
      <c r="Z218" s="128"/>
      <c r="AA218" s="128"/>
      <c r="AB218" s="128"/>
      <c r="AC218" s="128"/>
      <c r="AD218" s="128"/>
      <c r="AE218" s="128"/>
      <c r="AF218" s="128"/>
      <c r="AG218" s="128"/>
    </row>
    <row r="219" spans="1:33" s="1" customFormat="1" ht="13.5" customHeight="1">
      <c r="A219" s="128"/>
      <c r="B219" s="271"/>
      <c r="C219" s="273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3"/>
      <c r="P219" s="133"/>
      <c r="Q219" s="128"/>
      <c r="R219" s="156">
        <f aca="true" t="shared" si="17" ref="R219:AC219">SUM(R213:R217)</f>
        <v>10384</v>
      </c>
      <c r="S219" s="156">
        <f t="shared" si="17"/>
        <v>8895</v>
      </c>
      <c r="T219" s="156">
        <f t="shared" si="17"/>
        <v>8871</v>
      </c>
      <c r="U219" s="156">
        <f t="shared" si="17"/>
        <v>8866</v>
      </c>
      <c r="V219" s="156">
        <f t="shared" si="17"/>
        <v>9555</v>
      </c>
      <c r="W219" s="157">
        <f t="shared" si="17"/>
        <v>10676</v>
      </c>
      <c r="X219" s="157">
        <f t="shared" si="17"/>
        <v>8185</v>
      </c>
      <c r="Y219" s="157">
        <f t="shared" si="17"/>
        <v>6902</v>
      </c>
      <c r="Z219" s="160">
        <f t="shared" si="17"/>
        <v>9930</v>
      </c>
      <c r="AA219" s="160">
        <f t="shared" si="17"/>
        <v>7632</v>
      </c>
      <c r="AB219" s="160">
        <f t="shared" si="17"/>
        <v>6083</v>
      </c>
      <c r="AC219" s="160">
        <f t="shared" si="17"/>
        <v>6719</v>
      </c>
      <c r="AD219" s="128"/>
      <c r="AE219" s="128"/>
      <c r="AF219" s="128"/>
      <c r="AG219" s="128"/>
    </row>
    <row r="220" spans="1:33" ht="12.75">
      <c r="A220" s="126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</row>
    <row r="221" spans="1:33" ht="12.75">
      <c r="A221" s="126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</row>
    <row r="222" spans="1:33" ht="12.75">
      <c r="A222" s="126"/>
      <c r="B222" s="130"/>
      <c r="C222" s="130"/>
      <c r="D222" s="130"/>
      <c r="E222" s="130"/>
      <c r="F222" s="130"/>
      <c r="G222" s="130"/>
      <c r="H222" s="131">
        <v>2005</v>
      </c>
      <c r="I222" s="130"/>
      <c r="J222" s="130"/>
      <c r="K222" s="130"/>
      <c r="L222" s="130"/>
      <c r="M222" s="130"/>
      <c r="N222" s="130"/>
      <c r="O222" s="130"/>
      <c r="P222" s="130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</row>
    <row r="223" spans="1:33" s="6" customFormat="1" ht="12.75" customHeight="1">
      <c r="A223" s="127"/>
      <c r="B223" s="283" t="s">
        <v>2</v>
      </c>
      <c r="C223" s="289" t="s">
        <v>3</v>
      </c>
      <c r="D223" s="280" t="s">
        <v>4</v>
      </c>
      <c r="E223" s="280" t="s">
        <v>5</v>
      </c>
      <c r="F223" s="280" t="s">
        <v>6</v>
      </c>
      <c r="G223" s="280" t="s">
        <v>7</v>
      </c>
      <c r="H223" s="280" t="s">
        <v>8</v>
      </c>
      <c r="I223" s="280" t="s">
        <v>9</v>
      </c>
      <c r="J223" s="280" t="s">
        <v>10</v>
      </c>
      <c r="K223" s="280" t="s">
        <v>11</v>
      </c>
      <c r="L223" s="280" t="s">
        <v>12</v>
      </c>
      <c r="M223" s="280" t="s">
        <v>13</v>
      </c>
      <c r="N223" s="280" t="s">
        <v>14</v>
      </c>
      <c r="O223" s="267" t="s">
        <v>139</v>
      </c>
      <c r="P223" s="132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</row>
    <row r="224" spans="1:33" s="6" customFormat="1" ht="12.75">
      <c r="A224" s="127"/>
      <c r="B224" s="284"/>
      <c r="C224" s="290"/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68"/>
      <c r="P224" s="132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</row>
    <row r="225" spans="1:33" s="6" customFormat="1" ht="6" customHeight="1">
      <c r="A225" s="127"/>
      <c r="B225" s="284"/>
      <c r="C225" s="290"/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68"/>
      <c r="P225" s="132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</row>
    <row r="226" spans="1:33" s="1" customFormat="1" ht="6" customHeight="1">
      <c r="A226" s="128"/>
      <c r="B226" s="285"/>
      <c r="C226" s="291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69"/>
      <c r="P226" s="133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</row>
    <row r="227" spans="1:33" s="1" customFormat="1" ht="13.5" customHeight="1">
      <c r="A227" s="128"/>
      <c r="B227" s="175" t="s">
        <v>15</v>
      </c>
      <c r="C227" s="182">
        <v>2325</v>
      </c>
      <c r="D227" s="183">
        <v>1957</v>
      </c>
      <c r="E227" s="183">
        <v>1857</v>
      </c>
      <c r="F227" s="183">
        <v>1923</v>
      </c>
      <c r="G227" s="183">
        <v>1406</v>
      </c>
      <c r="H227" s="183">
        <v>1685</v>
      </c>
      <c r="I227" s="183">
        <v>3173</v>
      </c>
      <c r="J227" s="183">
        <v>2274</v>
      </c>
      <c r="K227" s="183">
        <v>1962</v>
      </c>
      <c r="L227" s="184">
        <v>3088</v>
      </c>
      <c r="M227" s="183">
        <v>2926</v>
      </c>
      <c r="N227" s="183">
        <v>3151</v>
      </c>
      <c r="O227" s="185">
        <f aca="true" t="shared" si="18" ref="O227:O232">SUM(C227:N227)</f>
        <v>27727</v>
      </c>
      <c r="P227" s="164"/>
      <c r="Q227" s="137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</row>
    <row r="228" spans="1:33" s="1" customFormat="1" ht="13.5" customHeight="1">
      <c r="A228" s="128"/>
      <c r="B228" s="171" t="s">
        <v>16</v>
      </c>
      <c r="C228" s="177">
        <v>3330</v>
      </c>
      <c r="D228" s="180">
        <v>3148</v>
      </c>
      <c r="E228" s="180">
        <v>3443</v>
      </c>
      <c r="F228" s="180">
        <v>1773</v>
      </c>
      <c r="G228" s="180">
        <v>2119</v>
      </c>
      <c r="H228" s="180">
        <v>1409</v>
      </c>
      <c r="I228" s="180">
        <v>2117</v>
      </c>
      <c r="J228" s="180">
        <v>3070</v>
      </c>
      <c r="K228" s="180">
        <v>2604</v>
      </c>
      <c r="L228" s="180">
        <v>2384</v>
      </c>
      <c r="M228" s="180">
        <v>2778</v>
      </c>
      <c r="N228" s="180">
        <v>3311</v>
      </c>
      <c r="O228" s="179">
        <f t="shared" si="18"/>
        <v>31486</v>
      </c>
      <c r="P228" s="164"/>
      <c r="Q228" s="137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</row>
    <row r="229" spans="1:33" s="1" customFormat="1" ht="13.5" customHeight="1">
      <c r="A229" s="128"/>
      <c r="B229" s="171" t="s">
        <v>17</v>
      </c>
      <c r="C229" s="177">
        <v>1157</v>
      </c>
      <c r="D229" s="180">
        <v>584</v>
      </c>
      <c r="E229" s="180">
        <v>1208</v>
      </c>
      <c r="F229" s="180">
        <v>1431</v>
      </c>
      <c r="G229" s="180">
        <v>1161</v>
      </c>
      <c r="H229" s="180">
        <v>1568</v>
      </c>
      <c r="I229" s="180">
        <v>1537</v>
      </c>
      <c r="J229" s="180">
        <v>1379</v>
      </c>
      <c r="K229" s="180">
        <v>1599</v>
      </c>
      <c r="L229" s="180">
        <v>1495</v>
      </c>
      <c r="M229" s="180">
        <v>1495</v>
      </c>
      <c r="N229" s="180">
        <v>1448</v>
      </c>
      <c r="O229" s="179">
        <f t="shared" si="18"/>
        <v>16062</v>
      </c>
      <c r="P229" s="164"/>
      <c r="Q229" s="137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</row>
    <row r="230" spans="1:33" s="1" customFormat="1" ht="13.5" customHeight="1">
      <c r="A230" s="128"/>
      <c r="B230" s="171" t="s">
        <v>18</v>
      </c>
      <c r="C230" s="177">
        <v>273</v>
      </c>
      <c r="D230" s="180">
        <v>126</v>
      </c>
      <c r="E230" s="180">
        <v>501</v>
      </c>
      <c r="F230" s="180">
        <v>590</v>
      </c>
      <c r="G230" s="180">
        <v>323</v>
      </c>
      <c r="H230" s="180">
        <v>449</v>
      </c>
      <c r="I230" s="180">
        <v>768</v>
      </c>
      <c r="J230" s="180">
        <v>891</v>
      </c>
      <c r="K230" s="180">
        <v>858</v>
      </c>
      <c r="L230" s="180">
        <v>721</v>
      </c>
      <c r="M230" s="180">
        <v>427</v>
      </c>
      <c r="N230" s="180">
        <v>401</v>
      </c>
      <c r="O230" s="179">
        <f t="shared" si="18"/>
        <v>6328</v>
      </c>
      <c r="P230" s="164"/>
      <c r="Q230" s="137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</row>
    <row r="231" spans="1:33" s="1" customFormat="1" ht="13.5" customHeight="1">
      <c r="A231" s="128"/>
      <c r="B231" s="171" t="s">
        <v>19</v>
      </c>
      <c r="C231" s="177">
        <v>1595</v>
      </c>
      <c r="D231" s="180">
        <v>1459</v>
      </c>
      <c r="E231" s="180">
        <v>1703</v>
      </c>
      <c r="F231" s="180">
        <v>1143</v>
      </c>
      <c r="G231" s="180">
        <v>1352</v>
      </c>
      <c r="H231" s="180">
        <v>1303</v>
      </c>
      <c r="I231" s="180">
        <v>1769</v>
      </c>
      <c r="J231" s="180">
        <v>1603</v>
      </c>
      <c r="K231" s="180">
        <v>1360</v>
      </c>
      <c r="L231" s="180">
        <v>1734</v>
      </c>
      <c r="M231" s="180">
        <v>1639</v>
      </c>
      <c r="N231" s="180">
        <v>2388</v>
      </c>
      <c r="O231" s="179">
        <f t="shared" si="18"/>
        <v>19048</v>
      </c>
      <c r="P231" s="164"/>
      <c r="Q231" s="137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</row>
    <row r="232" spans="1:33" s="1" customFormat="1" ht="13.5" customHeight="1">
      <c r="A232" s="128"/>
      <c r="B232" s="270" t="s">
        <v>20</v>
      </c>
      <c r="C232" s="272">
        <f aca="true" t="shared" si="19" ref="C232:N232">SUM(C227:C231)</f>
        <v>8680</v>
      </c>
      <c r="D232" s="260">
        <f t="shared" si="19"/>
        <v>7274</v>
      </c>
      <c r="E232" s="260">
        <f t="shared" si="19"/>
        <v>8712</v>
      </c>
      <c r="F232" s="260">
        <f t="shared" si="19"/>
        <v>6860</v>
      </c>
      <c r="G232" s="260">
        <f t="shared" si="19"/>
        <v>6361</v>
      </c>
      <c r="H232" s="260">
        <f t="shared" si="19"/>
        <v>6414</v>
      </c>
      <c r="I232" s="260">
        <f t="shared" si="19"/>
        <v>9364</v>
      </c>
      <c r="J232" s="260">
        <f t="shared" si="19"/>
        <v>9217</v>
      </c>
      <c r="K232" s="260">
        <f t="shared" si="19"/>
        <v>8383</v>
      </c>
      <c r="L232" s="260">
        <f t="shared" si="19"/>
        <v>9422</v>
      </c>
      <c r="M232" s="260">
        <f t="shared" si="19"/>
        <v>9265</v>
      </c>
      <c r="N232" s="260">
        <f t="shared" si="19"/>
        <v>10699</v>
      </c>
      <c r="O232" s="262">
        <f t="shared" si="18"/>
        <v>100651</v>
      </c>
      <c r="P232" s="133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</row>
    <row r="233" spans="1:33" s="1" customFormat="1" ht="13.5" customHeight="1">
      <c r="A233" s="128"/>
      <c r="B233" s="271"/>
      <c r="C233" s="273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3"/>
      <c r="P233" s="133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</row>
    <row r="234" spans="1:33" ht="12.75">
      <c r="A234" s="126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</row>
    <row r="235" spans="1:33" ht="12.75">
      <c r="A235" s="126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</row>
    <row r="236" spans="1:33" ht="12.75">
      <c r="A236" s="126"/>
      <c r="B236" s="130"/>
      <c r="C236" s="130"/>
      <c r="D236" s="130"/>
      <c r="E236" s="130"/>
      <c r="F236" s="130"/>
      <c r="G236" s="130"/>
      <c r="H236" s="131">
        <v>2008</v>
      </c>
      <c r="I236" s="130"/>
      <c r="J236" s="131"/>
      <c r="K236" s="130"/>
      <c r="L236" s="130"/>
      <c r="M236" s="130"/>
      <c r="N236" s="130"/>
      <c r="O236" s="130"/>
      <c r="P236" s="130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</row>
    <row r="237" spans="1:33" s="6" customFormat="1" ht="12.75" customHeight="1">
      <c r="A237" s="127"/>
      <c r="B237" s="274" t="s">
        <v>2</v>
      </c>
      <c r="C237" s="277" t="s">
        <v>3</v>
      </c>
      <c r="D237" s="264" t="s">
        <v>4</v>
      </c>
      <c r="E237" s="264" t="s">
        <v>5</v>
      </c>
      <c r="F237" s="264" t="s">
        <v>6</v>
      </c>
      <c r="G237" s="264" t="s">
        <v>7</v>
      </c>
      <c r="H237" s="264" t="s">
        <v>8</v>
      </c>
      <c r="I237" s="264" t="s">
        <v>9</v>
      </c>
      <c r="J237" s="264" t="s">
        <v>10</v>
      </c>
      <c r="K237" s="264" t="s">
        <v>11</v>
      </c>
      <c r="L237" s="264" t="s">
        <v>12</v>
      </c>
      <c r="M237" s="264" t="s">
        <v>13</v>
      </c>
      <c r="N237" s="264" t="s">
        <v>14</v>
      </c>
      <c r="O237" s="267" t="s">
        <v>135</v>
      </c>
      <c r="P237" s="132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</row>
    <row r="238" spans="1:33" s="6" customFormat="1" ht="12.75">
      <c r="A238" s="127"/>
      <c r="B238" s="275"/>
      <c r="C238" s="278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8"/>
      <c r="P238" s="132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</row>
    <row r="239" spans="1:33" s="6" customFormat="1" ht="6" customHeight="1">
      <c r="A239" s="127"/>
      <c r="B239" s="275"/>
      <c r="C239" s="278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8"/>
      <c r="P239" s="132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</row>
    <row r="240" spans="1:33" s="1" customFormat="1" ht="6" customHeight="1">
      <c r="A240" s="128"/>
      <c r="B240" s="276"/>
      <c r="C240" s="279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  <c r="N240" s="266"/>
      <c r="O240" s="269"/>
      <c r="P240" s="133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</row>
    <row r="241" spans="1:33" s="1" customFormat="1" ht="13.5" customHeight="1">
      <c r="A241" s="128"/>
      <c r="B241" s="175" t="s">
        <v>15</v>
      </c>
      <c r="C241" s="182">
        <v>2989</v>
      </c>
      <c r="D241" s="183">
        <v>2231</v>
      </c>
      <c r="E241" s="183">
        <v>2134</v>
      </c>
      <c r="F241" s="183">
        <v>2253</v>
      </c>
      <c r="G241" s="183">
        <v>1680</v>
      </c>
      <c r="H241" s="183">
        <v>1595</v>
      </c>
      <c r="I241" s="183">
        <v>2584</v>
      </c>
      <c r="J241" s="183">
        <v>2305</v>
      </c>
      <c r="K241" s="183">
        <v>2585</v>
      </c>
      <c r="L241" s="183">
        <v>3248</v>
      </c>
      <c r="M241" s="183">
        <v>3984</v>
      </c>
      <c r="N241" s="183">
        <v>3886</v>
      </c>
      <c r="O241" s="185">
        <f aca="true" t="shared" si="20" ref="O241:O250">SUM(C241:N241)</f>
        <v>31474</v>
      </c>
      <c r="P241" s="164"/>
      <c r="Q241" s="137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</row>
    <row r="242" spans="1:33" s="1" customFormat="1" ht="13.5" customHeight="1">
      <c r="A242" s="128"/>
      <c r="B242" s="171" t="s">
        <v>16</v>
      </c>
      <c r="C242" s="177">
        <v>1778</v>
      </c>
      <c r="D242" s="180">
        <v>2136</v>
      </c>
      <c r="E242" s="180">
        <v>2389</v>
      </c>
      <c r="F242" s="180">
        <v>1106</v>
      </c>
      <c r="G242" s="180">
        <v>1216</v>
      </c>
      <c r="H242" s="180">
        <v>1130</v>
      </c>
      <c r="I242" s="180">
        <v>1347</v>
      </c>
      <c r="J242" s="180">
        <v>2030</v>
      </c>
      <c r="K242" s="180">
        <v>2011</v>
      </c>
      <c r="L242" s="180">
        <v>1439</v>
      </c>
      <c r="M242" s="180">
        <v>1561</v>
      </c>
      <c r="N242" s="180">
        <v>2082</v>
      </c>
      <c r="O242" s="179">
        <f t="shared" si="20"/>
        <v>20225</v>
      </c>
      <c r="P242" s="164"/>
      <c r="Q242" s="137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</row>
    <row r="243" spans="1:33" s="1" customFormat="1" ht="13.5" customHeight="1">
      <c r="A243" s="128"/>
      <c r="B243" s="171" t="s">
        <v>17</v>
      </c>
      <c r="C243" s="177">
        <v>1175</v>
      </c>
      <c r="D243" s="180">
        <v>981</v>
      </c>
      <c r="E243" s="180">
        <v>2205</v>
      </c>
      <c r="F243" s="180">
        <v>1674</v>
      </c>
      <c r="G243" s="180">
        <v>1486</v>
      </c>
      <c r="H243" s="180">
        <v>1337</v>
      </c>
      <c r="I243" s="180">
        <v>1423</v>
      </c>
      <c r="J243" s="180">
        <v>1525</v>
      </c>
      <c r="K243" s="180">
        <v>1642</v>
      </c>
      <c r="L243" s="180">
        <v>1864</v>
      </c>
      <c r="M243" s="180">
        <v>1238</v>
      </c>
      <c r="N243" s="180">
        <v>1635</v>
      </c>
      <c r="O243" s="179">
        <f t="shared" si="20"/>
        <v>18185</v>
      </c>
      <c r="P243" s="164"/>
      <c r="Q243" s="137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</row>
    <row r="244" spans="1:33" s="1" customFormat="1" ht="13.5" customHeight="1">
      <c r="A244" s="128"/>
      <c r="B244" s="171" t="s">
        <v>18</v>
      </c>
      <c r="C244" s="177">
        <v>380</v>
      </c>
      <c r="D244" s="180">
        <v>317</v>
      </c>
      <c r="E244" s="180">
        <v>935</v>
      </c>
      <c r="F244" s="180">
        <v>811</v>
      </c>
      <c r="G244" s="180">
        <v>1009</v>
      </c>
      <c r="H244" s="180">
        <v>550</v>
      </c>
      <c r="I244" s="180">
        <v>566</v>
      </c>
      <c r="J244" s="180">
        <v>892</v>
      </c>
      <c r="K244" s="180">
        <v>707</v>
      </c>
      <c r="L244" s="180">
        <v>1070</v>
      </c>
      <c r="M244" s="180">
        <v>675</v>
      </c>
      <c r="N244" s="180">
        <v>512</v>
      </c>
      <c r="O244" s="179">
        <f t="shared" si="20"/>
        <v>8424</v>
      </c>
      <c r="P244" s="164"/>
      <c r="Q244" s="137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</row>
    <row r="245" spans="1:33" s="1" customFormat="1" ht="13.5" customHeight="1">
      <c r="A245" s="128"/>
      <c r="B245" s="171" t="s">
        <v>102</v>
      </c>
      <c r="C245" s="177">
        <v>2219</v>
      </c>
      <c r="D245" s="180">
        <v>2295</v>
      </c>
      <c r="E245" s="180">
        <v>1807</v>
      </c>
      <c r="F245" s="180">
        <v>1800</v>
      </c>
      <c r="G245" s="180">
        <v>1970</v>
      </c>
      <c r="H245" s="180">
        <v>1753</v>
      </c>
      <c r="I245" s="180">
        <v>2314</v>
      </c>
      <c r="J245" s="180">
        <v>1891</v>
      </c>
      <c r="K245" s="180">
        <v>1843</v>
      </c>
      <c r="L245" s="180">
        <v>1971</v>
      </c>
      <c r="M245" s="180">
        <v>2910</v>
      </c>
      <c r="N245" s="180">
        <v>2591</v>
      </c>
      <c r="O245" s="179">
        <f t="shared" si="20"/>
        <v>25364</v>
      </c>
      <c r="P245" s="164"/>
      <c r="Q245" s="137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</row>
    <row r="246" spans="1:33" s="1" customFormat="1" ht="13.5" customHeight="1">
      <c r="A246" s="128"/>
      <c r="B246" s="171" t="s">
        <v>103</v>
      </c>
      <c r="C246" s="177">
        <v>1530</v>
      </c>
      <c r="D246" s="180">
        <v>1586</v>
      </c>
      <c r="E246" s="180">
        <v>1051</v>
      </c>
      <c r="F246" s="180">
        <v>1115</v>
      </c>
      <c r="G246" s="180">
        <v>1249</v>
      </c>
      <c r="H246" s="180">
        <v>1032</v>
      </c>
      <c r="I246" s="180">
        <v>1251</v>
      </c>
      <c r="J246" s="180">
        <v>1032</v>
      </c>
      <c r="K246" s="180">
        <v>1087</v>
      </c>
      <c r="L246" s="180">
        <v>1087</v>
      </c>
      <c r="M246" s="180">
        <v>1422</v>
      </c>
      <c r="N246" s="180">
        <v>1431</v>
      </c>
      <c r="O246" s="179">
        <f t="shared" si="20"/>
        <v>14873</v>
      </c>
      <c r="P246" s="164"/>
      <c r="Q246" s="137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</row>
    <row r="247" spans="1:33" s="1" customFormat="1" ht="13.5" customHeight="1">
      <c r="A247" s="128"/>
      <c r="B247" s="171" t="s">
        <v>100</v>
      </c>
      <c r="C247" s="177">
        <v>298</v>
      </c>
      <c r="D247" s="180">
        <v>271</v>
      </c>
      <c r="E247" s="180">
        <v>290</v>
      </c>
      <c r="F247" s="180">
        <v>250</v>
      </c>
      <c r="G247" s="180">
        <v>272</v>
      </c>
      <c r="H247" s="180">
        <v>269</v>
      </c>
      <c r="I247" s="180">
        <v>522</v>
      </c>
      <c r="J247" s="180">
        <v>375</v>
      </c>
      <c r="K247" s="180">
        <v>298</v>
      </c>
      <c r="L247" s="180">
        <v>412</v>
      </c>
      <c r="M247" s="180">
        <v>492</v>
      </c>
      <c r="N247" s="180">
        <v>413</v>
      </c>
      <c r="O247" s="179">
        <f t="shared" si="20"/>
        <v>4162</v>
      </c>
      <c r="P247" s="164"/>
      <c r="Q247" s="137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</row>
    <row r="248" spans="1:33" s="1" customFormat="1" ht="13.5" customHeight="1">
      <c r="A248" s="128"/>
      <c r="B248" s="171" t="s">
        <v>104</v>
      </c>
      <c r="C248" s="177">
        <v>32</v>
      </c>
      <c r="D248" s="180">
        <v>39</v>
      </c>
      <c r="E248" s="180">
        <v>42</v>
      </c>
      <c r="F248" s="180">
        <v>52</v>
      </c>
      <c r="G248" s="180">
        <v>62</v>
      </c>
      <c r="H248" s="180">
        <v>98</v>
      </c>
      <c r="I248" s="180">
        <v>35</v>
      </c>
      <c r="J248" s="180">
        <v>82</v>
      </c>
      <c r="K248" s="180">
        <v>125</v>
      </c>
      <c r="L248" s="180">
        <v>125</v>
      </c>
      <c r="M248" s="180">
        <v>263</v>
      </c>
      <c r="N248" s="180">
        <v>231</v>
      </c>
      <c r="O248" s="179">
        <f t="shared" si="20"/>
        <v>1186</v>
      </c>
      <c r="P248" s="164"/>
      <c r="Q248" s="137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</row>
    <row r="249" spans="1:33" s="1" customFormat="1" ht="13.5" customHeight="1">
      <c r="A249" s="128"/>
      <c r="B249" s="171" t="s">
        <v>105</v>
      </c>
      <c r="C249" s="177">
        <v>39</v>
      </c>
      <c r="D249" s="180">
        <v>32</v>
      </c>
      <c r="E249" s="180">
        <v>11</v>
      </c>
      <c r="F249" s="180">
        <v>44</v>
      </c>
      <c r="G249" s="180">
        <v>33</v>
      </c>
      <c r="H249" s="180">
        <v>33</v>
      </c>
      <c r="I249" s="180">
        <v>56</v>
      </c>
      <c r="J249" s="180">
        <v>18</v>
      </c>
      <c r="K249" s="180">
        <v>33</v>
      </c>
      <c r="L249" s="180">
        <v>40</v>
      </c>
      <c r="M249" s="180">
        <v>32</v>
      </c>
      <c r="N249" s="180">
        <v>79</v>
      </c>
      <c r="O249" s="179">
        <f t="shared" si="20"/>
        <v>450</v>
      </c>
      <c r="P249" s="164"/>
      <c r="Q249" s="137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</row>
    <row r="250" spans="1:33" s="1" customFormat="1" ht="13.5" customHeight="1">
      <c r="A250" s="128"/>
      <c r="B250" s="171" t="s">
        <v>106</v>
      </c>
      <c r="C250" s="177">
        <v>171</v>
      </c>
      <c r="D250" s="180">
        <v>174</v>
      </c>
      <c r="E250" s="180">
        <v>193</v>
      </c>
      <c r="F250" s="180">
        <v>163</v>
      </c>
      <c r="G250" s="180">
        <v>179</v>
      </c>
      <c r="H250" s="180">
        <v>176</v>
      </c>
      <c r="I250" s="180">
        <v>237</v>
      </c>
      <c r="J250" s="180">
        <v>159</v>
      </c>
      <c r="K250" s="180">
        <v>133</v>
      </c>
      <c r="L250" s="180">
        <v>149</v>
      </c>
      <c r="M250" s="180">
        <v>471</v>
      </c>
      <c r="N250" s="180">
        <v>185</v>
      </c>
      <c r="O250" s="179">
        <f t="shared" si="20"/>
        <v>2390</v>
      </c>
      <c r="P250" s="164"/>
      <c r="Q250" s="137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</row>
    <row r="251" spans="1:33" s="1" customFormat="1" ht="13.5" customHeight="1">
      <c r="A251" s="128"/>
      <c r="B251" s="270" t="s">
        <v>20</v>
      </c>
      <c r="C251" s="272">
        <f aca="true" t="shared" si="21" ref="C251:N251">SUM(C241:C245)</f>
        <v>8541</v>
      </c>
      <c r="D251" s="260">
        <f t="shared" si="21"/>
        <v>7960</v>
      </c>
      <c r="E251" s="260">
        <f t="shared" si="21"/>
        <v>9470</v>
      </c>
      <c r="F251" s="260">
        <f t="shared" si="21"/>
        <v>7644</v>
      </c>
      <c r="G251" s="260">
        <f t="shared" si="21"/>
        <v>7361</v>
      </c>
      <c r="H251" s="260">
        <f t="shared" si="21"/>
        <v>6365</v>
      </c>
      <c r="I251" s="260">
        <f t="shared" si="21"/>
        <v>8234</v>
      </c>
      <c r="J251" s="260">
        <f t="shared" si="21"/>
        <v>8643</v>
      </c>
      <c r="K251" s="260">
        <f t="shared" si="21"/>
        <v>8788</v>
      </c>
      <c r="L251" s="260">
        <f t="shared" si="21"/>
        <v>9592</v>
      </c>
      <c r="M251" s="260">
        <f t="shared" si="21"/>
        <v>10368</v>
      </c>
      <c r="N251" s="260">
        <f t="shared" si="21"/>
        <v>10706</v>
      </c>
      <c r="O251" s="262">
        <f>SUM(C251:N251)</f>
        <v>103672</v>
      </c>
      <c r="P251" s="133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</row>
    <row r="252" spans="1:33" s="1" customFormat="1" ht="13.5" customHeight="1">
      <c r="A252" s="128"/>
      <c r="B252" s="271"/>
      <c r="C252" s="273"/>
      <c r="D252" s="261"/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3"/>
      <c r="P252" s="133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</row>
    <row r="253" spans="1:33" ht="12.75">
      <c r="A253" s="126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</row>
    <row r="254" spans="1:33" ht="12.75">
      <c r="A254" s="126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</row>
    <row r="255" spans="1:33" ht="12.75">
      <c r="A255" s="126"/>
      <c r="B255" s="130"/>
      <c r="C255" s="130"/>
      <c r="D255" s="130"/>
      <c r="E255" s="130"/>
      <c r="F255" s="130"/>
      <c r="G255" s="130"/>
      <c r="H255" s="131">
        <v>2009</v>
      </c>
      <c r="I255" s="130"/>
      <c r="J255" s="131"/>
      <c r="K255" s="130"/>
      <c r="L255" s="130"/>
      <c r="M255" s="130"/>
      <c r="N255" s="130"/>
      <c r="O255" s="130"/>
      <c r="P255" s="130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</row>
    <row r="256" spans="1:33" s="6" customFormat="1" ht="12.75" customHeight="1">
      <c r="A256" s="127"/>
      <c r="B256" s="274" t="s">
        <v>2</v>
      </c>
      <c r="C256" s="277" t="s">
        <v>3</v>
      </c>
      <c r="D256" s="264" t="s">
        <v>4</v>
      </c>
      <c r="E256" s="264" t="s">
        <v>5</v>
      </c>
      <c r="F256" s="264" t="s">
        <v>6</v>
      </c>
      <c r="G256" s="264" t="s">
        <v>7</v>
      </c>
      <c r="H256" s="264" t="s">
        <v>8</v>
      </c>
      <c r="I256" s="264" t="s">
        <v>9</v>
      </c>
      <c r="J256" s="264" t="s">
        <v>10</v>
      </c>
      <c r="K256" s="264" t="s">
        <v>11</v>
      </c>
      <c r="L256" s="264" t="s">
        <v>12</v>
      </c>
      <c r="M256" s="264" t="s">
        <v>13</v>
      </c>
      <c r="N256" s="264" t="s">
        <v>14</v>
      </c>
      <c r="O256" s="267" t="s">
        <v>136</v>
      </c>
      <c r="P256" s="132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</row>
    <row r="257" spans="1:33" s="6" customFormat="1" ht="12.75">
      <c r="A257" s="127"/>
      <c r="B257" s="275"/>
      <c r="C257" s="278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8"/>
      <c r="P257" s="132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</row>
    <row r="258" spans="1:33" s="6" customFormat="1" ht="6" customHeight="1">
      <c r="A258" s="127"/>
      <c r="B258" s="275"/>
      <c r="C258" s="278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8"/>
      <c r="P258" s="132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</row>
    <row r="259" spans="1:33" s="1" customFormat="1" ht="6" customHeight="1">
      <c r="A259" s="128"/>
      <c r="B259" s="276"/>
      <c r="C259" s="279"/>
      <c r="D259" s="266"/>
      <c r="E259" s="266"/>
      <c r="F259" s="266"/>
      <c r="G259" s="266"/>
      <c r="H259" s="266"/>
      <c r="I259" s="266"/>
      <c r="J259" s="266"/>
      <c r="K259" s="266"/>
      <c r="L259" s="266"/>
      <c r="M259" s="266"/>
      <c r="N259" s="266"/>
      <c r="O259" s="269"/>
      <c r="P259" s="133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</row>
    <row r="260" spans="1:33" s="1" customFormat="1" ht="13.5" customHeight="1">
      <c r="A260" s="128"/>
      <c r="B260" s="175" t="s">
        <v>15</v>
      </c>
      <c r="C260" s="182">
        <v>2706</v>
      </c>
      <c r="D260" s="183">
        <v>2201</v>
      </c>
      <c r="E260" s="183">
        <v>2499</v>
      </c>
      <c r="F260" s="183">
        <v>2522</v>
      </c>
      <c r="G260" s="183">
        <v>2053</v>
      </c>
      <c r="H260" s="183">
        <v>2276</v>
      </c>
      <c r="I260" s="183">
        <v>3253</v>
      </c>
      <c r="J260" s="183">
        <v>1693</v>
      </c>
      <c r="K260" s="183">
        <v>1776</v>
      </c>
      <c r="L260" s="183">
        <v>2352</v>
      </c>
      <c r="M260" s="183">
        <v>1712</v>
      </c>
      <c r="N260" s="183">
        <v>2292</v>
      </c>
      <c r="O260" s="185">
        <f aca="true" t="shared" si="22" ref="O260:O269">SUM(C260:N260)</f>
        <v>27335</v>
      </c>
      <c r="P260" s="164"/>
      <c r="Q260" s="137">
        <f aca="true" t="shared" si="23" ref="Q260:Q269">SUM(C260:N260)</f>
        <v>27335</v>
      </c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</row>
    <row r="261" spans="1:33" s="1" customFormat="1" ht="13.5" customHeight="1">
      <c r="A261" s="128"/>
      <c r="B261" s="171" t="s">
        <v>16</v>
      </c>
      <c r="C261" s="177">
        <v>1660</v>
      </c>
      <c r="D261" s="180">
        <v>1846</v>
      </c>
      <c r="E261" s="180">
        <v>1637</v>
      </c>
      <c r="F261" s="180">
        <v>1658</v>
      </c>
      <c r="G261" s="180">
        <v>1202</v>
      </c>
      <c r="H261" s="180">
        <v>997</v>
      </c>
      <c r="I261" s="180">
        <v>1101</v>
      </c>
      <c r="J261" s="180">
        <v>1955</v>
      </c>
      <c r="K261" s="180">
        <v>2286</v>
      </c>
      <c r="L261" s="180">
        <v>1279</v>
      </c>
      <c r="M261" s="180">
        <v>1369</v>
      </c>
      <c r="N261" s="180">
        <v>1936</v>
      </c>
      <c r="O261" s="179">
        <f t="shared" si="22"/>
        <v>18926</v>
      </c>
      <c r="P261" s="164"/>
      <c r="Q261" s="137">
        <f t="shared" si="23"/>
        <v>18926</v>
      </c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</row>
    <row r="262" spans="1:33" s="1" customFormat="1" ht="13.5" customHeight="1">
      <c r="A262" s="128"/>
      <c r="B262" s="171" t="s">
        <v>17</v>
      </c>
      <c r="C262" s="177">
        <v>1192</v>
      </c>
      <c r="D262" s="180">
        <v>958</v>
      </c>
      <c r="E262" s="180">
        <v>1607</v>
      </c>
      <c r="F262" s="180">
        <v>1643</v>
      </c>
      <c r="G262" s="180">
        <v>1483</v>
      </c>
      <c r="H262" s="180">
        <v>1251</v>
      </c>
      <c r="I262" s="180">
        <v>1864</v>
      </c>
      <c r="J262" s="180">
        <v>1644</v>
      </c>
      <c r="K262" s="180">
        <v>1601</v>
      </c>
      <c r="L262" s="180">
        <v>2166</v>
      </c>
      <c r="M262" s="180">
        <v>1581</v>
      </c>
      <c r="N262" s="180">
        <v>1577</v>
      </c>
      <c r="O262" s="179">
        <f t="shared" si="22"/>
        <v>18567</v>
      </c>
      <c r="P262" s="164"/>
      <c r="Q262" s="137">
        <f t="shared" si="23"/>
        <v>18567</v>
      </c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</row>
    <row r="263" spans="1:33" s="1" customFormat="1" ht="13.5" customHeight="1">
      <c r="A263" s="128"/>
      <c r="B263" s="171" t="s">
        <v>18</v>
      </c>
      <c r="C263" s="177">
        <v>209</v>
      </c>
      <c r="D263" s="180">
        <v>143</v>
      </c>
      <c r="E263" s="180">
        <v>376</v>
      </c>
      <c r="F263" s="180">
        <v>525</v>
      </c>
      <c r="G263" s="180">
        <v>597</v>
      </c>
      <c r="H263" s="180">
        <v>485</v>
      </c>
      <c r="I263" s="180">
        <v>734</v>
      </c>
      <c r="J263" s="180">
        <v>1118</v>
      </c>
      <c r="K263" s="180">
        <v>727</v>
      </c>
      <c r="L263" s="180">
        <v>820</v>
      </c>
      <c r="M263" s="180">
        <v>597</v>
      </c>
      <c r="N263" s="180">
        <v>320</v>
      </c>
      <c r="O263" s="179">
        <f t="shared" si="22"/>
        <v>6651</v>
      </c>
      <c r="P263" s="164"/>
      <c r="Q263" s="137">
        <f t="shared" si="23"/>
        <v>6651</v>
      </c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</row>
    <row r="264" spans="1:33" s="1" customFormat="1" ht="13.5" customHeight="1">
      <c r="A264" s="128"/>
      <c r="B264" s="171" t="s">
        <v>102</v>
      </c>
      <c r="C264" s="177">
        <v>2308</v>
      </c>
      <c r="D264" s="180">
        <v>2006</v>
      </c>
      <c r="E264" s="180">
        <v>1699</v>
      </c>
      <c r="F264" s="180">
        <v>2126</v>
      </c>
      <c r="G264" s="180">
        <v>2309</v>
      </c>
      <c r="H264" s="180">
        <v>2110</v>
      </c>
      <c r="I264" s="180">
        <v>2919</v>
      </c>
      <c r="J264" s="180">
        <v>1929</v>
      </c>
      <c r="K264" s="180">
        <v>1897</v>
      </c>
      <c r="L264" s="180">
        <v>2513</v>
      </c>
      <c r="M264" s="180">
        <v>3028</v>
      </c>
      <c r="N264" s="180">
        <v>3056</v>
      </c>
      <c r="O264" s="179">
        <f t="shared" si="22"/>
        <v>27900</v>
      </c>
      <c r="P264" s="164"/>
      <c r="Q264" s="137">
        <f t="shared" si="23"/>
        <v>27900</v>
      </c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</row>
    <row r="265" spans="1:33" s="1" customFormat="1" ht="13.5" customHeight="1">
      <c r="A265" s="128"/>
      <c r="B265" s="171" t="s">
        <v>103</v>
      </c>
      <c r="C265" s="177">
        <v>1341</v>
      </c>
      <c r="D265" s="180">
        <v>1110</v>
      </c>
      <c r="E265" s="180">
        <v>594</v>
      </c>
      <c r="F265" s="180">
        <v>961</v>
      </c>
      <c r="G265" s="180">
        <v>1152</v>
      </c>
      <c r="H265" s="180">
        <v>950</v>
      </c>
      <c r="I265" s="180">
        <v>1654</v>
      </c>
      <c r="J265" s="180">
        <v>815</v>
      </c>
      <c r="K265" s="180">
        <v>1074</v>
      </c>
      <c r="L265" s="180">
        <v>1369</v>
      </c>
      <c r="M265" s="180">
        <v>1594</v>
      </c>
      <c r="N265" s="180">
        <v>1692</v>
      </c>
      <c r="O265" s="179">
        <f t="shared" si="22"/>
        <v>14306</v>
      </c>
      <c r="P265" s="164"/>
      <c r="Q265" s="137">
        <f t="shared" si="23"/>
        <v>14306</v>
      </c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</row>
    <row r="266" spans="1:33" s="1" customFormat="1" ht="13.5" customHeight="1">
      <c r="A266" s="128"/>
      <c r="B266" s="171" t="s">
        <v>100</v>
      </c>
      <c r="C266" s="177">
        <v>382</v>
      </c>
      <c r="D266" s="180">
        <v>253</v>
      </c>
      <c r="E266" s="180">
        <v>337</v>
      </c>
      <c r="F266" s="180">
        <v>306</v>
      </c>
      <c r="G266" s="180">
        <v>281</v>
      </c>
      <c r="H266" s="180">
        <v>287</v>
      </c>
      <c r="I266" s="180">
        <v>416</v>
      </c>
      <c r="J266" s="180">
        <v>405</v>
      </c>
      <c r="K266" s="180">
        <v>299</v>
      </c>
      <c r="L266" s="180">
        <v>454</v>
      </c>
      <c r="M266" s="180">
        <v>493</v>
      </c>
      <c r="N266" s="180">
        <v>404</v>
      </c>
      <c r="O266" s="179">
        <f t="shared" si="22"/>
        <v>4317</v>
      </c>
      <c r="P266" s="164"/>
      <c r="Q266" s="137">
        <f t="shared" si="23"/>
        <v>4317</v>
      </c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</row>
    <row r="267" spans="1:33" s="1" customFormat="1" ht="13.5" customHeight="1">
      <c r="A267" s="128"/>
      <c r="B267" s="171" t="s">
        <v>104</v>
      </c>
      <c r="C267" s="177">
        <v>100</v>
      </c>
      <c r="D267" s="180">
        <v>221</v>
      </c>
      <c r="E267" s="180">
        <v>356</v>
      </c>
      <c r="F267" s="180">
        <v>294</v>
      </c>
      <c r="G267" s="180">
        <v>251</v>
      </c>
      <c r="H267" s="180">
        <v>271</v>
      </c>
      <c r="I267" s="180">
        <v>103</v>
      </c>
      <c r="J267" s="180">
        <v>189</v>
      </c>
      <c r="K267" s="180">
        <v>114</v>
      </c>
      <c r="L267" s="180">
        <v>106</v>
      </c>
      <c r="M267" s="180">
        <v>116</v>
      </c>
      <c r="N267" s="180">
        <v>91</v>
      </c>
      <c r="O267" s="179">
        <f t="shared" si="22"/>
        <v>2212</v>
      </c>
      <c r="P267" s="164"/>
      <c r="Q267" s="137">
        <f t="shared" si="23"/>
        <v>2212</v>
      </c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</row>
    <row r="268" spans="1:33" s="1" customFormat="1" ht="13.5" customHeight="1">
      <c r="A268" s="128"/>
      <c r="B268" s="171" t="s">
        <v>105</v>
      </c>
      <c r="C268" s="177">
        <v>23</v>
      </c>
      <c r="D268" s="180">
        <v>34</v>
      </c>
      <c r="E268" s="180">
        <v>15</v>
      </c>
      <c r="F268" s="180">
        <v>176</v>
      </c>
      <c r="G268" s="180">
        <v>218</v>
      </c>
      <c r="H268" s="180">
        <v>113</v>
      </c>
      <c r="I268" s="180">
        <v>259</v>
      </c>
      <c r="J268" s="180">
        <v>90</v>
      </c>
      <c r="K268" s="180">
        <v>93</v>
      </c>
      <c r="L268" s="180">
        <v>153</v>
      </c>
      <c r="M268" s="180">
        <v>162</v>
      </c>
      <c r="N268" s="180">
        <v>317</v>
      </c>
      <c r="O268" s="179">
        <f t="shared" si="22"/>
        <v>1653</v>
      </c>
      <c r="P268" s="164"/>
      <c r="Q268" s="137">
        <f t="shared" si="23"/>
        <v>1653</v>
      </c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</row>
    <row r="269" spans="1:33" s="1" customFormat="1" ht="13.5" customHeight="1">
      <c r="A269" s="128"/>
      <c r="B269" s="171" t="s">
        <v>106</v>
      </c>
      <c r="C269" s="177">
        <v>171</v>
      </c>
      <c r="D269" s="180">
        <v>151</v>
      </c>
      <c r="E269" s="180">
        <v>137</v>
      </c>
      <c r="F269" s="180">
        <v>129</v>
      </c>
      <c r="G269" s="180">
        <v>181</v>
      </c>
      <c r="H269" s="180">
        <v>163</v>
      </c>
      <c r="I269" s="180">
        <v>220</v>
      </c>
      <c r="J269" s="180">
        <v>187</v>
      </c>
      <c r="K269" s="180">
        <v>139</v>
      </c>
      <c r="L269" s="180">
        <v>198</v>
      </c>
      <c r="M269" s="180">
        <v>173</v>
      </c>
      <c r="N269" s="180">
        <v>196</v>
      </c>
      <c r="O269" s="179">
        <f t="shared" si="22"/>
        <v>2045</v>
      </c>
      <c r="P269" s="164"/>
      <c r="Q269" s="137">
        <f t="shared" si="23"/>
        <v>2045</v>
      </c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</row>
    <row r="270" spans="1:33" s="1" customFormat="1" ht="13.5" customHeight="1">
      <c r="A270" s="128"/>
      <c r="B270" s="270" t="s">
        <v>20</v>
      </c>
      <c r="C270" s="272">
        <f aca="true" t="shared" si="24" ref="C270:N270">SUM(C260:C264)</f>
        <v>8075</v>
      </c>
      <c r="D270" s="260">
        <f t="shared" si="24"/>
        <v>7154</v>
      </c>
      <c r="E270" s="260">
        <f t="shared" si="24"/>
        <v>7818</v>
      </c>
      <c r="F270" s="260">
        <f t="shared" si="24"/>
        <v>8474</v>
      </c>
      <c r="G270" s="260">
        <f t="shared" si="24"/>
        <v>7644</v>
      </c>
      <c r="H270" s="260">
        <f t="shared" si="24"/>
        <v>7119</v>
      </c>
      <c r="I270" s="260">
        <f t="shared" si="24"/>
        <v>9871</v>
      </c>
      <c r="J270" s="260">
        <f t="shared" si="24"/>
        <v>8339</v>
      </c>
      <c r="K270" s="260">
        <f t="shared" si="24"/>
        <v>8287</v>
      </c>
      <c r="L270" s="260">
        <f t="shared" si="24"/>
        <v>9130</v>
      </c>
      <c r="M270" s="260">
        <f t="shared" si="24"/>
        <v>8287</v>
      </c>
      <c r="N270" s="260">
        <f t="shared" si="24"/>
        <v>9181</v>
      </c>
      <c r="O270" s="262">
        <f>SUM(C270:N270)</f>
        <v>99379</v>
      </c>
      <c r="P270" s="133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</row>
    <row r="271" spans="1:33" s="1" customFormat="1" ht="13.5" customHeight="1">
      <c r="A271" s="128"/>
      <c r="B271" s="271"/>
      <c r="C271" s="273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3"/>
      <c r="P271" s="133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</row>
    <row r="272" spans="1:33" ht="12.75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</row>
    <row r="273" spans="1:33" ht="12.75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</row>
    <row r="274" spans="1:33" ht="12.75">
      <c r="A274" s="126"/>
      <c r="B274" s="130"/>
      <c r="C274" s="130"/>
      <c r="D274" s="130"/>
      <c r="E274" s="130"/>
      <c r="F274" s="130"/>
      <c r="G274" s="130"/>
      <c r="H274" s="131">
        <v>2010</v>
      </c>
      <c r="I274" s="130"/>
      <c r="J274" s="131"/>
      <c r="K274" s="130"/>
      <c r="L274" s="130"/>
      <c r="M274" s="130"/>
      <c r="N274" s="130"/>
      <c r="O274" s="130"/>
      <c r="P274" s="130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</row>
    <row r="275" spans="1:33" s="6" customFormat="1" ht="12.75" customHeight="1">
      <c r="A275" s="127"/>
      <c r="B275" s="274" t="s">
        <v>2</v>
      </c>
      <c r="C275" s="277" t="s">
        <v>3</v>
      </c>
      <c r="D275" s="264" t="s">
        <v>4</v>
      </c>
      <c r="E275" s="264" t="s">
        <v>5</v>
      </c>
      <c r="F275" s="264" t="s">
        <v>6</v>
      </c>
      <c r="G275" s="264" t="s">
        <v>7</v>
      </c>
      <c r="H275" s="264" t="s">
        <v>8</v>
      </c>
      <c r="I275" s="264" t="s">
        <v>9</v>
      </c>
      <c r="J275" s="264" t="s">
        <v>10</v>
      </c>
      <c r="K275" s="264" t="s">
        <v>11</v>
      </c>
      <c r="L275" s="264" t="s">
        <v>12</v>
      </c>
      <c r="M275" s="264" t="s">
        <v>13</v>
      </c>
      <c r="N275" s="264" t="s">
        <v>14</v>
      </c>
      <c r="O275" s="267" t="s">
        <v>140</v>
      </c>
      <c r="P275" s="132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</row>
    <row r="276" spans="1:33" s="6" customFormat="1" ht="12.75">
      <c r="A276" s="127"/>
      <c r="B276" s="275"/>
      <c r="C276" s="278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8"/>
      <c r="P276" s="132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</row>
    <row r="277" spans="1:33" s="6" customFormat="1" ht="6" customHeight="1">
      <c r="A277" s="127"/>
      <c r="B277" s="275"/>
      <c r="C277" s="278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8"/>
      <c r="P277" s="132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</row>
    <row r="278" spans="1:33" s="1" customFormat="1" ht="6" customHeight="1">
      <c r="A278" s="128"/>
      <c r="B278" s="276"/>
      <c r="C278" s="279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9"/>
      <c r="P278" s="133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</row>
    <row r="279" spans="1:33" s="1" customFormat="1" ht="13.5" customHeight="1">
      <c r="A279" s="128"/>
      <c r="B279" s="175" t="s">
        <v>15</v>
      </c>
      <c r="C279" s="182">
        <v>1546</v>
      </c>
      <c r="D279" s="183">
        <v>1723</v>
      </c>
      <c r="E279" s="183">
        <v>1485</v>
      </c>
      <c r="F279" s="183">
        <v>1383</v>
      </c>
      <c r="G279" s="183">
        <v>1501</v>
      </c>
      <c r="H279" s="183">
        <v>1347</v>
      </c>
      <c r="I279" s="183">
        <v>2234</v>
      </c>
      <c r="J279" s="183">
        <v>1814</v>
      </c>
      <c r="K279" s="183">
        <v>2296</v>
      </c>
      <c r="L279" s="183">
        <v>3995</v>
      </c>
      <c r="M279" s="183">
        <v>3597</v>
      </c>
      <c r="N279" s="183">
        <v>2039</v>
      </c>
      <c r="O279" s="185">
        <f aca="true" t="shared" si="25" ref="O279:O288">SUM(C279:N279)</f>
        <v>24960</v>
      </c>
      <c r="P279" s="164"/>
      <c r="Q279" s="137">
        <f aca="true" t="shared" si="26" ref="Q279:Q288">SUM(C279:M279)</f>
        <v>22921</v>
      </c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</row>
    <row r="280" spans="1:33" s="1" customFormat="1" ht="13.5" customHeight="1">
      <c r="A280" s="128"/>
      <c r="B280" s="171" t="s">
        <v>16</v>
      </c>
      <c r="C280" s="177">
        <v>1456</v>
      </c>
      <c r="D280" s="180">
        <v>1514</v>
      </c>
      <c r="E280" s="180">
        <v>1590</v>
      </c>
      <c r="F280" s="180">
        <v>1208</v>
      </c>
      <c r="G280" s="180">
        <v>964</v>
      </c>
      <c r="H280" s="180">
        <v>971</v>
      </c>
      <c r="I280" s="180">
        <v>1233</v>
      </c>
      <c r="J280" s="180">
        <v>2183</v>
      </c>
      <c r="K280" s="180">
        <v>2299</v>
      </c>
      <c r="L280" s="180">
        <v>1574</v>
      </c>
      <c r="M280" s="180">
        <v>1658</v>
      </c>
      <c r="N280" s="180">
        <v>1884</v>
      </c>
      <c r="O280" s="179">
        <f t="shared" si="25"/>
        <v>18534</v>
      </c>
      <c r="P280" s="164"/>
      <c r="Q280" s="137">
        <f t="shared" si="26"/>
        <v>16650</v>
      </c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</row>
    <row r="281" spans="1:33" s="1" customFormat="1" ht="13.5" customHeight="1">
      <c r="A281" s="128"/>
      <c r="B281" s="171" t="s">
        <v>17</v>
      </c>
      <c r="C281" s="177">
        <v>1131</v>
      </c>
      <c r="D281" s="180">
        <v>857</v>
      </c>
      <c r="E281" s="180">
        <v>1348</v>
      </c>
      <c r="F281" s="180">
        <v>1646</v>
      </c>
      <c r="G281" s="180">
        <v>1352</v>
      </c>
      <c r="H281" s="180">
        <v>1536</v>
      </c>
      <c r="I281" s="180">
        <v>1616</v>
      </c>
      <c r="J281" s="180">
        <v>1212</v>
      </c>
      <c r="K281" s="180">
        <v>1882</v>
      </c>
      <c r="L281" s="180">
        <v>1881</v>
      </c>
      <c r="M281" s="180">
        <v>1281</v>
      </c>
      <c r="N281" s="180">
        <v>1809</v>
      </c>
      <c r="O281" s="179">
        <f t="shared" si="25"/>
        <v>17551</v>
      </c>
      <c r="P281" s="164"/>
      <c r="Q281" s="137">
        <f t="shared" si="26"/>
        <v>15742</v>
      </c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</row>
    <row r="282" spans="1:33" s="1" customFormat="1" ht="13.5" customHeight="1">
      <c r="A282" s="128"/>
      <c r="B282" s="171" t="s">
        <v>18</v>
      </c>
      <c r="C282" s="177">
        <v>149</v>
      </c>
      <c r="D282" s="180">
        <v>186</v>
      </c>
      <c r="E282" s="180">
        <v>360</v>
      </c>
      <c r="F282" s="180">
        <v>531</v>
      </c>
      <c r="G282" s="180">
        <v>816</v>
      </c>
      <c r="H282" s="180">
        <v>628</v>
      </c>
      <c r="I282" s="180">
        <v>811</v>
      </c>
      <c r="J282" s="180">
        <v>624</v>
      </c>
      <c r="K282" s="180">
        <v>786</v>
      </c>
      <c r="L282" s="180">
        <v>695</v>
      </c>
      <c r="M282" s="180">
        <v>426</v>
      </c>
      <c r="N282" s="180">
        <v>394</v>
      </c>
      <c r="O282" s="179">
        <f t="shared" si="25"/>
        <v>6406</v>
      </c>
      <c r="P282" s="164"/>
      <c r="Q282" s="137">
        <f t="shared" si="26"/>
        <v>6012</v>
      </c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</row>
    <row r="283" spans="1:33" s="1" customFormat="1" ht="13.5" customHeight="1">
      <c r="A283" s="128"/>
      <c r="B283" s="171" t="s">
        <v>102</v>
      </c>
      <c r="C283" s="177">
        <v>2349</v>
      </c>
      <c r="D283" s="180">
        <v>1985</v>
      </c>
      <c r="E283" s="180">
        <v>2093</v>
      </c>
      <c r="F283" s="180">
        <v>2147</v>
      </c>
      <c r="G283" s="180">
        <v>2972</v>
      </c>
      <c r="H283" s="180">
        <v>1831</v>
      </c>
      <c r="I283" s="180">
        <v>2942</v>
      </c>
      <c r="J283" s="180">
        <v>2804</v>
      </c>
      <c r="K283" s="180">
        <v>2618</v>
      </c>
      <c r="L283" s="180">
        <v>2896</v>
      </c>
      <c r="M283" s="180">
        <v>3187</v>
      </c>
      <c r="N283" s="180">
        <v>3287</v>
      </c>
      <c r="O283" s="179">
        <f t="shared" si="25"/>
        <v>31111</v>
      </c>
      <c r="P283" s="164"/>
      <c r="Q283" s="137">
        <f t="shared" si="26"/>
        <v>27824</v>
      </c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</row>
    <row r="284" spans="1:33" s="1" customFormat="1" ht="13.5" customHeight="1">
      <c r="A284" s="128"/>
      <c r="B284" s="171" t="s">
        <v>103</v>
      </c>
      <c r="C284" s="177">
        <v>1371</v>
      </c>
      <c r="D284" s="180">
        <v>1189</v>
      </c>
      <c r="E284" s="180">
        <v>1098</v>
      </c>
      <c r="F284" s="180">
        <v>1240</v>
      </c>
      <c r="G284" s="180">
        <v>1878</v>
      </c>
      <c r="H284" s="180">
        <v>955</v>
      </c>
      <c r="I284" s="180">
        <v>1584</v>
      </c>
      <c r="J284" s="180">
        <v>1406</v>
      </c>
      <c r="K284" s="180">
        <v>1679</v>
      </c>
      <c r="L284" s="180">
        <v>1524</v>
      </c>
      <c r="M284" s="180">
        <v>1651</v>
      </c>
      <c r="N284" s="180">
        <v>1754</v>
      </c>
      <c r="O284" s="179">
        <f t="shared" si="25"/>
        <v>17329</v>
      </c>
      <c r="P284" s="164"/>
      <c r="Q284" s="137">
        <f t="shared" si="26"/>
        <v>15575</v>
      </c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</row>
    <row r="285" spans="1:33" s="1" customFormat="1" ht="13.5" customHeight="1">
      <c r="A285" s="128"/>
      <c r="B285" s="171" t="s">
        <v>100</v>
      </c>
      <c r="C285" s="177">
        <v>291</v>
      </c>
      <c r="D285" s="180">
        <v>227</v>
      </c>
      <c r="E285" s="180">
        <v>272</v>
      </c>
      <c r="F285" s="180">
        <v>244</v>
      </c>
      <c r="G285" s="180">
        <v>272</v>
      </c>
      <c r="H285" s="180">
        <v>202</v>
      </c>
      <c r="I285" s="180">
        <v>339</v>
      </c>
      <c r="J285" s="180">
        <v>391</v>
      </c>
      <c r="K285" s="180">
        <v>277</v>
      </c>
      <c r="L285" s="180">
        <v>429</v>
      </c>
      <c r="M285" s="180">
        <v>539</v>
      </c>
      <c r="N285" s="180">
        <v>416</v>
      </c>
      <c r="O285" s="179">
        <f t="shared" si="25"/>
        <v>3899</v>
      </c>
      <c r="P285" s="164"/>
      <c r="Q285" s="137">
        <f t="shared" si="26"/>
        <v>3483</v>
      </c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</row>
    <row r="286" spans="1:33" s="1" customFormat="1" ht="13.5" customHeight="1">
      <c r="A286" s="128"/>
      <c r="B286" s="171" t="s">
        <v>104</v>
      </c>
      <c r="C286" s="177">
        <v>92</v>
      </c>
      <c r="D286" s="180">
        <v>85</v>
      </c>
      <c r="E286" s="180">
        <v>132</v>
      </c>
      <c r="F286" s="180">
        <v>85</v>
      </c>
      <c r="G286" s="180">
        <v>162</v>
      </c>
      <c r="H286" s="180">
        <v>138</v>
      </c>
      <c r="I286" s="180">
        <v>185</v>
      </c>
      <c r="J286" s="180">
        <v>268</v>
      </c>
      <c r="K286" s="180">
        <v>177</v>
      </c>
      <c r="L286" s="180">
        <v>268</v>
      </c>
      <c r="M286" s="180">
        <v>256</v>
      </c>
      <c r="N286" s="180">
        <v>195</v>
      </c>
      <c r="O286" s="179">
        <f t="shared" si="25"/>
        <v>2043</v>
      </c>
      <c r="P286" s="164"/>
      <c r="Q286" s="137">
        <f t="shared" si="26"/>
        <v>1848</v>
      </c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</row>
    <row r="287" spans="1:33" s="1" customFormat="1" ht="13.5" customHeight="1">
      <c r="A287" s="128"/>
      <c r="B287" s="171" t="s">
        <v>105</v>
      </c>
      <c r="C287" s="177">
        <v>147</v>
      </c>
      <c r="D287" s="180">
        <v>111</v>
      </c>
      <c r="E287" s="180">
        <v>233</v>
      </c>
      <c r="F287" s="180">
        <v>229</v>
      </c>
      <c r="G287" s="180">
        <v>131</v>
      </c>
      <c r="H287" s="180">
        <v>90</v>
      </c>
      <c r="I287" s="180">
        <v>174</v>
      </c>
      <c r="J287" s="180">
        <v>73</v>
      </c>
      <c r="K287" s="180">
        <v>103</v>
      </c>
      <c r="L287" s="180">
        <v>178</v>
      </c>
      <c r="M287" s="180">
        <v>162</v>
      </c>
      <c r="N287" s="180">
        <v>315</v>
      </c>
      <c r="O287" s="179">
        <f t="shared" si="25"/>
        <v>1946</v>
      </c>
      <c r="P287" s="164"/>
      <c r="Q287" s="137">
        <f t="shared" si="26"/>
        <v>1631</v>
      </c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</row>
    <row r="288" spans="1:33" s="1" customFormat="1" ht="13.5" customHeight="1">
      <c r="A288" s="128"/>
      <c r="B288" s="171" t="s">
        <v>106</v>
      </c>
      <c r="C288" s="177">
        <v>159</v>
      </c>
      <c r="D288" s="180">
        <v>112</v>
      </c>
      <c r="E288" s="180">
        <v>148</v>
      </c>
      <c r="F288" s="180">
        <v>129</v>
      </c>
      <c r="G288" s="180">
        <v>306</v>
      </c>
      <c r="H288" s="180">
        <v>144</v>
      </c>
      <c r="I288" s="180">
        <v>232</v>
      </c>
      <c r="J288" s="180">
        <v>184</v>
      </c>
      <c r="K288" s="180">
        <v>111</v>
      </c>
      <c r="L288" s="180">
        <v>230</v>
      </c>
      <c r="M288" s="180">
        <v>237</v>
      </c>
      <c r="N288" s="180">
        <v>202</v>
      </c>
      <c r="O288" s="179">
        <f t="shared" si="25"/>
        <v>2194</v>
      </c>
      <c r="P288" s="164"/>
      <c r="Q288" s="137">
        <f t="shared" si="26"/>
        <v>1992</v>
      </c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</row>
    <row r="289" spans="1:33" s="1" customFormat="1" ht="13.5" customHeight="1">
      <c r="A289" s="128"/>
      <c r="B289" s="270" t="s">
        <v>20</v>
      </c>
      <c r="C289" s="272">
        <f aca="true" t="shared" si="27" ref="C289:N289">SUM(C279:C283)</f>
        <v>6631</v>
      </c>
      <c r="D289" s="260">
        <f t="shared" si="27"/>
        <v>6265</v>
      </c>
      <c r="E289" s="260">
        <f t="shared" si="27"/>
        <v>6876</v>
      </c>
      <c r="F289" s="260">
        <f t="shared" si="27"/>
        <v>6915</v>
      </c>
      <c r="G289" s="260">
        <f t="shared" si="27"/>
        <v>7605</v>
      </c>
      <c r="H289" s="260">
        <f t="shared" si="27"/>
        <v>6313</v>
      </c>
      <c r="I289" s="260">
        <f t="shared" si="27"/>
        <v>8836</v>
      </c>
      <c r="J289" s="260">
        <f t="shared" si="27"/>
        <v>8637</v>
      </c>
      <c r="K289" s="260">
        <f t="shared" si="27"/>
        <v>9881</v>
      </c>
      <c r="L289" s="260">
        <f t="shared" si="27"/>
        <v>11041</v>
      </c>
      <c r="M289" s="260">
        <f t="shared" si="27"/>
        <v>10149</v>
      </c>
      <c r="N289" s="260">
        <f t="shared" si="27"/>
        <v>9413</v>
      </c>
      <c r="O289" s="262">
        <f>SUM(C289:N289)</f>
        <v>98562</v>
      </c>
      <c r="P289" s="133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</row>
    <row r="290" spans="1:33" s="1" customFormat="1" ht="13.5" customHeight="1">
      <c r="A290" s="128"/>
      <c r="B290" s="271"/>
      <c r="C290" s="273"/>
      <c r="D290" s="261"/>
      <c r="E290" s="261"/>
      <c r="F290" s="261"/>
      <c r="G290" s="261"/>
      <c r="H290" s="261"/>
      <c r="I290" s="261"/>
      <c r="J290" s="261"/>
      <c r="K290" s="261"/>
      <c r="L290" s="261"/>
      <c r="M290" s="261"/>
      <c r="N290" s="261"/>
      <c r="O290" s="263"/>
      <c r="P290" s="133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</row>
    <row r="291" spans="1:33" ht="12.7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</row>
    <row r="292" spans="1:33" ht="12.7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</row>
    <row r="293" spans="1:33" ht="12.75">
      <c r="A293" s="126"/>
      <c r="B293" s="130"/>
      <c r="C293" s="130"/>
      <c r="D293" s="130"/>
      <c r="E293" s="130"/>
      <c r="F293" s="130"/>
      <c r="G293" s="130"/>
      <c r="H293" s="131">
        <v>2011</v>
      </c>
      <c r="I293" s="130"/>
      <c r="J293" s="131"/>
      <c r="K293" s="130"/>
      <c r="L293" s="130"/>
      <c r="M293" s="130"/>
      <c r="N293" s="130"/>
      <c r="O293" s="130"/>
      <c r="P293" s="130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</row>
    <row r="294" spans="1:33" s="6" customFormat="1" ht="12.75" customHeight="1">
      <c r="A294" s="127"/>
      <c r="B294" s="274" t="s">
        <v>2</v>
      </c>
      <c r="C294" s="277" t="s">
        <v>3</v>
      </c>
      <c r="D294" s="264" t="s">
        <v>4</v>
      </c>
      <c r="E294" s="264" t="s">
        <v>5</v>
      </c>
      <c r="F294" s="264" t="s">
        <v>6</v>
      </c>
      <c r="G294" s="264" t="s">
        <v>7</v>
      </c>
      <c r="H294" s="264" t="s">
        <v>8</v>
      </c>
      <c r="I294" s="264" t="s">
        <v>9</v>
      </c>
      <c r="J294" s="264" t="s">
        <v>10</v>
      </c>
      <c r="K294" s="264" t="s">
        <v>11</v>
      </c>
      <c r="L294" s="264" t="s">
        <v>12</v>
      </c>
      <c r="M294" s="264" t="s">
        <v>13</v>
      </c>
      <c r="N294" s="264" t="s">
        <v>14</v>
      </c>
      <c r="O294" s="267" t="s">
        <v>141</v>
      </c>
      <c r="P294" s="132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</row>
    <row r="295" spans="1:33" s="6" customFormat="1" ht="12.75">
      <c r="A295" s="127"/>
      <c r="B295" s="275"/>
      <c r="C295" s="278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8"/>
      <c r="P295" s="132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</row>
    <row r="296" spans="1:33" s="6" customFormat="1" ht="6" customHeight="1">
      <c r="A296" s="127"/>
      <c r="B296" s="275"/>
      <c r="C296" s="278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8"/>
      <c r="P296" s="132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</row>
    <row r="297" spans="1:33" s="1" customFormat="1" ht="6" customHeight="1">
      <c r="A297" s="128"/>
      <c r="B297" s="276"/>
      <c r="C297" s="279"/>
      <c r="D297" s="266"/>
      <c r="E297" s="266"/>
      <c r="F297" s="266"/>
      <c r="G297" s="266"/>
      <c r="H297" s="266"/>
      <c r="I297" s="266"/>
      <c r="J297" s="266"/>
      <c r="K297" s="266"/>
      <c r="L297" s="266"/>
      <c r="M297" s="266"/>
      <c r="N297" s="266"/>
      <c r="O297" s="269"/>
      <c r="P297" s="133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128"/>
    </row>
    <row r="298" spans="1:33" s="1" customFormat="1" ht="13.5" customHeight="1">
      <c r="A298" s="128"/>
      <c r="B298" s="175" t="s">
        <v>15</v>
      </c>
      <c r="C298" s="182">
        <v>2084</v>
      </c>
      <c r="D298" s="183">
        <v>1683</v>
      </c>
      <c r="E298" s="183">
        <v>1664</v>
      </c>
      <c r="F298" s="183">
        <v>2029</v>
      </c>
      <c r="G298" s="183">
        <v>1663</v>
      </c>
      <c r="H298" s="183">
        <v>1647</v>
      </c>
      <c r="I298" s="183">
        <v>4124</v>
      </c>
      <c r="J298" s="183">
        <v>3629</v>
      </c>
      <c r="K298" s="183">
        <v>2671</v>
      </c>
      <c r="L298" s="183">
        <v>4448</v>
      </c>
      <c r="M298" s="183">
        <v>3997</v>
      </c>
      <c r="N298" s="183">
        <v>5008</v>
      </c>
      <c r="O298" s="185">
        <f aca="true" t="shared" si="28" ref="O298:O307">SUM(C298:N298)</f>
        <v>34647</v>
      </c>
      <c r="P298" s="164"/>
      <c r="Q298" s="137">
        <f aca="true" t="shared" si="29" ref="Q298:Q307">SUM(C298:M298)</f>
        <v>29639</v>
      </c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</row>
    <row r="299" spans="1:33" s="1" customFormat="1" ht="13.5" customHeight="1">
      <c r="A299" s="128"/>
      <c r="B299" s="171" t="s">
        <v>16</v>
      </c>
      <c r="C299" s="177">
        <v>1804</v>
      </c>
      <c r="D299" s="180">
        <v>1819</v>
      </c>
      <c r="E299" s="180">
        <v>1767</v>
      </c>
      <c r="F299" s="180">
        <v>1147</v>
      </c>
      <c r="G299" s="180">
        <v>1043</v>
      </c>
      <c r="H299" s="180">
        <v>875</v>
      </c>
      <c r="I299" s="180">
        <v>1123</v>
      </c>
      <c r="J299" s="180">
        <v>1877</v>
      </c>
      <c r="K299" s="180">
        <v>1946</v>
      </c>
      <c r="L299" s="180">
        <v>1409</v>
      </c>
      <c r="M299" s="180">
        <v>1651</v>
      </c>
      <c r="N299" s="180">
        <v>1994</v>
      </c>
      <c r="O299" s="179">
        <f t="shared" si="28"/>
        <v>18455</v>
      </c>
      <c r="P299" s="164"/>
      <c r="Q299" s="137">
        <f t="shared" si="29"/>
        <v>16461</v>
      </c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</row>
    <row r="300" spans="1:33" s="1" customFormat="1" ht="13.5" customHeight="1">
      <c r="A300" s="128"/>
      <c r="B300" s="171" t="s">
        <v>17</v>
      </c>
      <c r="C300" s="177">
        <v>1086</v>
      </c>
      <c r="D300" s="180">
        <v>726</v>
      </c>
      <c r="E300" s="180">
        <v>1021</v>
      </c>
      <c r="F300" s="180">
        <v>1985</v>
      </c>
      <c r="G300" s="180">
        <v>1098</v>
      </c>
      <c r="H300" s="180">
        <v>1494</v>
      </c>
      <c r="I300" s="180">
        <v>1692</v>
      </c>
      <c r="J300" s="180">
        <v>1258</v>
      </c>
      <c r="K300" s="180">
        <v>2177</v>
      </c>
      <c r="L300" s="180">
        <v>1459</v>
      </c>
      <c r="M300" s="180">
        <v>1313</v>
      </c>
      <c r="N300" s="180">
        <v>1731</v>
      </c>
      <c r="O300" s="179">
        <f t="shared" si="28"/>
        <v>17040</v>
      </c>
      <c r="P300" s="164"/>
      <c r="Q300" s="137">
        <f t="shared" si="29"/>
        <v>15309</v>
      </c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</row>
    <row r="301" spans="1:33" s="1" customFormat="1" ht="13.5" customHeight="1">
      <c r="A301" s="128"/>
      <c r="B301" s="171" t="s">
        <v>18</v>
      </c>
      <c r="C301" s="177">
        <v>228</v>
      </c>
      <c r="D301" s="180">
        <v>239</v>
      </c>
      <c r="E301" s="180">
        <v>340</v>
      </c>
      <c r="F301" s="180">
        <v>572</v>
      </c>
      <c r="G301" s="180">
        <v>487</v>
      </c>
      <c r="H301" s="180">
        <v>621</v>
      </c>
      <c r="I301" s="180">
        <v>1071</v>
      </c>
      <c r="J301" s="180">
        <v>818</v>
      </c>
      <c r="K301" s="180">
        <v>449</v>
      </c>
      <c r="L301" s="180">
        <v>709</v>
      </c>
      <c r="M301" s="180">
        <v>646</v>
      </c>
      <c r="N301" s="180">
        <v>287</v>
      </c>
      <c r="O301" s="179">
        <f t="shared" si="28"/>
        <v>6467</v>
      </c>
      <c r="P301" s="164"/>
      <c r="Q301" s="137">
        <f t="shared" si="29"/>
        <v>6180</v>
      </c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</row>
    <row r="302" spans="1:33" s="1" customFormat="1" ht="13.5" customHeight="1">
      <c r="A302" s="128"/>
      <c r="B302" s="171" t="s">
        <v>102</v>
      </c>
      <c r="C302" s="177">
        <v>2642</v>
      </c>
      <c r="D302" s="180">
        <v>2028</v>
      </c>
      <c r="E302" s="180">
        <v>2102</v>
      </c>
      <c r="F302" s="180">
        <v>2631</v>
      </c>
      <c r="G302" s="180">
        <v>2542</v>
      </c>
      <c r="H302" s="180">
        <v>2336</v>
      </c>
      <c r="I302" s="180">
        <v>2938</v>
      </c>
      <c r="J302" s="180">
        <v>5620</v>
      </c>
      <c r="K302" s="180">
        <v>2909</v>
      </c>
      <c r="L302" s="180">
        <v>2903</v>
      </c>
      <c r="M302" s="180">
        <v>3170</v>
      </c>
      <c r="N302" s="180">
        <v>3445</v>
      </c>
      <c r="O302" s="179">
        <f t="shared" si="28"/>
        <v>35266</v>
      </c>
      <c r="P302" s="164"/>
      <c r="Q302" s="137">
        <f t="shared" si="29"/>
        <v>31821</v>
      </c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</row>
    <row r="303" spans="1:33" s="1" customFormat="1" ht="13.5" customHeight="1">
      <c r="A303" s="128"/>
      <c r="B303" s="171" t="s">
        <v>103</v>
      </c>
      <c r="C303" s="177">
        <v>1348</v>
      </c>
      <c r="D303" s="180">
        <v>1069</v>
      </c>
      <c r="E303" s="180">
        <v>1122</v>
      </c>
      <c r="F303" s="180">
        <v>1556</v>
      </c>
      <c r="G303" s="180">
        <v>1290</v>
      </c>
      <c r="H303" s="180">
        <v>1302</v>
      </c>
      <c r="I303" s="180">
        <v>1732</v>
      </c>
      <c r="J303" s="180">
        <v>4305</v>
      </c>
      <c r="K303" s="180">
        <v>1745</v>
      </c>
      <c r="L303" s="180">
        <v>1342</v>
      </c>
      <c r="M303" s="180">
        <v>1707</v>
      </c>
      <c r="N303" s="180">
        <v>1857</v>
      </c>
      <c r="O303" s="179">
        <f t="shared" si="28"/>
        <v>20375</v>
      </c>
      <c r="P303" s="164"/>
      <c r="Q303" s="137">
        <f t="shared" si="29"/>
        <v>18518</v>
      </c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</row>
    <row r="304" spans="1:33" s="1" customFormat="1" ht="13.5" customHeight="1">
      <c r="A304" s="128"/>
      <c r="B304" s="171" t="s">
        <v>100</v>
      </c>
      <c r="C304" s="177">
        <v>327</v>
      </c>
      <c r="D304" s="180">
        <v>320</v>
      </c>
      <c r="E304" s="180">
        <v>306</v>
      </c>
      <c r="F304" s="180">
        <v>336</v>
      </c>
      <c r="G304" s="180">
        <v>217</v>
      </c>
      <c r="H304" s="180">
        <v>281</v>
      </c>
      <c r="I304" s="180">
        <v>374</v>
      </c>
      <c r="J304" s="180">
        <v>397</v>
      </c>
      <c r="K304" s="180">
        <v>319</v>
      </c>
      <c r="L304" s="180">
        <v>395</v>
      </c>
      <c r="M304" s="180">
        <v>514</v>
      </c>
      <c r="N304" s="180">
        <v>453</v>
      </c>
      <c r="O304" s="179">
        <f t="shared" si="28"/>
        <v>4239</v>
      </c>
      <c r="P304" s="164"/>
      <c r="Q304" s="137">
        <f t="shared" si="29"/>
        <v>3786</v>
      </c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</row>
    <row r="305" spans="1:33" s="1" customFormat="1" ht="13.5" customHeight="1">
      <c r="A305" s="128"/>
      <c r="B305" s="171" t="s">
        <v>104</v>
      </c>
      <c r="C305" s="177">
        <v>253</v>
      </c>
      <c r="D305" s="180">
        <v>120</v>
      </c>
      <c r="E305" s="180">
        <v>131</v>
      </c>
      <c r="F305" s="180">
        <v>179</v>
      </c>
      <c r="G305" s="180">
        <v>398</v>
      </c>
      <c r="H305" s="180">
        <v>138</v>
      </c>
      <c r="I305" s="180">
        <v>121</v>
      </c>
      <c r="J305" s="180">
        <v>238</v>
      </c>
      <c r="K305" s="180">
        <v>145</v>
      </c>
      <c r="L305" s="180">
        <v>244</v>
      </c>
      <c r="M305" s="180">
        <v>204</v>
      </c>
      <c r="N305" s="180">
        <v>173</v>
      </c>
      <c r="O305" s="179">
        <f t="shared" si="28"/>
        <v>2344</v>
      </c>
      <c r="P305" s="164"/>
      <c r="Q305" s="137">
        <f t="shared" si="29"/>
        <v>2171</v>
      </c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</row>
    <row r="306" spans="1:33" s="1" customFormat="1" ht="13.5" customHeight="1">
      <c r="A306" s="128"/>
      <c r="B306" s="171" t="s">
        <v>105</v>
      </c>
      <c r="C306" s="177">
        <v>151</v>
      </c>
      <c r="D306" s="180">
        <v>81</v>
      </c>
      <c r="E306" s="180">
        <v>146</v>
      </c>
      <c r="F306" s="180">
        <v>106</v>
      </c>
      <c r="G306" s="180">
        <v>144</v>
      </c>
      <c r="H306" s="180">
        <v>90</v>
      </c>
      <c r="I306" s="180">
        <v>157</v>
      </c>
      <c r="J306" s="180">
        <v>105</v>
      </c>
      <c r="K306" s="180">
        <v>79</v>
      </c>
      <c r="L306" s="180">
        <v>109</v>
      </c>
      <c r="M306" s="180">
        <v>95</v>
      </c>
      <c r="N306" s="180">
        <v>303</v>
      </c>
      <c r="O306" s="179">
        <f t="shared" si="28"/>
        <v>1566</v>
      </c>
      <c r="P306" s="164"/>
      <c r="Q306" s="137">
        <f t="shared" si="29"/>
        <v>1263</v>
      </c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28"/>
      <c r="AF306" s="128"/>
      <c r="AG306" s="128"/>
    </row>
    <row r="307" spans="1:33" s="1" customFormat="1" ht="13.5" customHeight="1">
      <c r="A307" s="128"/>
      <c r="B307" s="171" t="s">
        <v>106</v>
      </c>
      <c r="C307" s="177">
        <v>176</v>
      </c>
      <c r="D307" s="180">
        <v>144</v>
      </c>
      <c r="E307" s="180">
        <v>153</v>
      </c>
      <c r="F307" s="180">
        <v>159</v>
      </c>
      <c r="G307" s="180">
        <v>195</v>
      </c>
      <c r="H307" s="180">
        <v>168</v>
      </c>
      <c r="I307" s="180">
        <v>172</v>
      </c>
      <c r="J307" s="180">
        <v>241</v>
      </c>
      <c r="K307" s="180">
        <v>220</v>
      </c>
      <c r="L307" s="180">
        <v>229</v>
      </c>
      <c r="M307" s="180">
        <v>212</v>
      </c>
      <c r="N307" s="180">
        <v>220</v>
      </c>
      <c r="O307" s="179">
        <f t="shared" si="28"/>
        <v>2289</v>
      </c>
      <c r="P307" s="164"/>
      <c r="Q307" s="137">
        <f t="shared" si="29"/>
        <v>2069</v>
      </c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</row>
    <row r="308" spans="1:33" s="1" customFormat="1" ht="13.5" customHeight="1">
      <c r="A308" s="128"/>
      <c r="B308" s="270" t="s">
        <v>20</v>
      </c>
      <c r="C308" s="272">
        <f aca="true" t="shared" si="30" ref="C308:N308">SUM(C298:C302)</f>
        <v>7844</v>
      </c>
      <c r="D308" s="260">
        <f t="shared" si="30"/>
        <v>6495</v>
      </c>
      <c r="E308" s="260">
        <f t="shared" si="30"/>
        <v>6894</v>
      </c>
      <c r="F308" s="260">
        <f t="shared" si="30"/>
        <v>8364</v>
      </c>
      <c r="G308" s="260">
        <f t="shared" si="30"/>
        <v>6833</v>
      </c>
      <c r="H308" s="260">
        <f t="shared" si="30"/>
        <v>6973</v>
      </c>
      <c r="I308" s="260">
        <f t="shared" si="30"/>
        <v>10948</v>
      </c>
      <c r="J308" s="260">
        <f t="shared" si="30"/>
        <v>13202</v>
      </c>
      <c r="K308" s="260">
        <f t="shared" si="30"/>
        <v>10152</v>
      </c>
      <c r="L308" s="260">
        <f t="shared" si="30"/>
        <v>10928</v>
      </c>
      <c r="M308" s="260">
        <f t="shared" si="30"/>
        <v>10777</v>
      </c>
      <c r="N308" s="260">
        <f t="shared" si="30"/>
        <v>12465</v>
      </c>
      <c r="O308" s="262">
        <f>SUM(C308:N308)</f>
        <v>111875</v>
      </c>
      <c r="P308" s="133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</row>
    <row r="309" spans="1:33" s="1" customFormat="1" ht="13.5" customHeight="1">
      <c r="A309" s="128"/>
      <c r="B309" s="271"/>
      <c r="C309" s="273"/>
      <c r="D309" s="261"/>
      <c r="E309" s="261"/>
      <c r="F309" s="261"/>
      <c r="G309" s="261"/>
      <c r="H309" s="261"/>
      <c r="I309" s="261"/>
      <c r="J309" s="261"/>
      <c r="K309" s="261"/>
      <c r="L309" s="261"/>
      <c r="M309" s="261"/>
      <c r="N309" s="261"/>
      <c r="O309" s="263"/>
      <c r="P309" s="133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</row>
    <row r="310" spans="1:33" ht="12.7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</row>
    <row r="311" spans="1:33" ht="12.75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</row>
    <row r="312" spans="1:33" ht="12.75">
      <c r="A312" s="126"/>
      <c r="B312" s="130"/>
      <c r="C312" s="130"/>
      <c r="D312" s="130"/>
      <c r="E312" s="130"/>
      <c r="F312" s="130"/>
      <c r="G312" s="130"/>
      <c r="H312" s="131">
        <v>2012</v>
      </c>
      <c r="I312" s="130"/>
      <c r="J312" s="131"/>
      <c r="K312" s="130"/>
      <c r="L312" s="130"/>
      <c r="M312" s="130"/>
      <c r="N312" s="130"/>
      <c r="O312" s="130"/>
      <c r="P312" s="130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</row>
    <row r="313" spans="1:33" s="6" customFormat="1" ht="12.75" customHeight="1">
      <c r="A313" s="127"/>
      <c r="B313" s="274" t="s">
        <v>2</v>
      </c>
      <c r="C313" s="277" t="s">
        <v>3</v>
      </c>
      <c r="D313" s="264" t="s">
        <v>4</v>
      </c>
      <c r="E313" s="264" t="s">
        <v>5</v>
      </c>
      <c r="F313" s="264" t="s">
        <v>6</v>
      </c>
      <c r="G313" s="264" t="s">
        <v>7</v>
      </c>
      <c r="H313" s="264" t="s">
        <v>8</v>
      </c>
      <c r="I313" s="264" t="s">
        <v>9</v>
      </c>
      <c r="J313" s="264" t="s">
        <v>10</v>
      </c>
      <c r="K313" s="264" t="s">
        <v>11</v>
      </c>
      <c r="L313" s="264" t="s">
        <v>12</v>
      </c>
      <c r="M313" s="264" t="s">
        <v>13</v>
      </c>
      <c r="N313" s="264" t="s">
        <v>14</v>
      </c>
      <c r="O313" s="267" t="s">
        <v>142</v>
      </c>
      <c r="P313" s="132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</row>
    <row r="314" spans="1:33" s="6" customFormat="1" ht="12.75">
      <c r="A314" s="127"/>
      <c r="B314" s="275"/>
      <c r="C314" s="278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8"/>
      <c r="P314" s="132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</row>
    <row r="315" spans="1:33" s="6" customFormat="1" ht="6" customHeight="1">
      <c r="A315" s="127"/>
      <c r="B315" s="275"/>
      <c r="C315" s="278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8"/>
      <c r="P315" s="132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</row>
    <row r="316" spans="1:33" s="1" customFormat="1" ht="6" customHeight="1">
      <c r="A316" s="128"/>
      <c r="B316" s="276"/>
      <c r="C316" s="279"/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9"/>
      <c r="P316" s="133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  <c r="AG316" s="128"/>
    </row>
    <row r="317" spans="1:33" s="1" customFormat="1" ht="13.5" customHeight="1">
      <c r="A317" s="128"/>
      <c r="B317" s="175" t="s">
        <v>15</v>
      </c>
      <c r="C317" s="182">
        <v>2940</v>
      </c>
      <c r="D317" s="183">
        <v>2595</v>
      </c>
      <c r="E317" s="183">
        <v>2518</v>
      </c>
      <c r="F317" s="183">
        <v>2547</v>
      </c>
      <c r="G317" s="183">
        <v>1809</v>
      </c>
      <c r="H317" s="183">
        <v>2218</v>
      </c>
      <c r="I317" s="183">
        <v>4937</v>
      </c>
      <c r="J317" s="183">
        <v>3126</v>
      </c>
      <c r="K317" s="183">
        <v>2547</v>
      </c>
      <c r="L317" s="183">
        <v>4294</v>
      </c>
      <c r="M317" s="183">
        <v>4406</v>
      </c>
      <c r="N317" s="183">
        <v>4809</v>
      </c>
      <c r="O317" s="185">
        <f aca="true" t="shared" si="31" ref="O317:O326">SUM(C317:N317)</f>
        <v>38746</v>
      </c>
      <c r="P317" s="164"/>
      <c r="Q317" s="137">
        <f aca="true" t="shared" si="32" ref="Q317:Q326">SUM(C317:M317)</f>
        <v>33937</v>
      </c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8"/>
      <c r="AF317" s="128"/>
      <c r="AG317" s="128"/>
    </row>
    <row r="318" spans="1:33" s="1" customFormat="1" ht="13.5" customHeight="1">
      <c r="A318" s="128"/>
      <c r="B318" s="171" t="s">
        <v>16</v>
      </c>
      <c r="C318" s="177">
        <v>1990</v>
      </c>
      <c r="D318" s="180">
        <v>1846</v>
      </c>
      <c r="E318" s="180">
        <v>2106</v>
      </c>
      <c r="F318" s="180">
        <v>1279</v>
      </c>
      <c r="G318" s="180">
        <v>936</v>
      </c>
      <c r="H318" s="180">
        <v>681</v>
      </c>
      <c r="I318" s="180">
        <v>1256</v>
      </c>
      <c r="J318" s="180">
        <v>1404</v>
      </c>
      <c r="K318" s="180">
        <v>1486</v>
      </c>
      <c r="L318" s="180">
        <v>1164</v>
      </c>
      <c r="M318" s="180">
        <v>1547</v>
      </c>
      <c r="N318" s="180">
        <v>1735</v>
      </c>
      <c r="O318" s="179">
        <f t="shared" si="31"/>
        <v>17430</v>
      </c>
      <c r="P318" s="164"/>
      <c r="Q318" s="137">
        <f t="shared" si="32"/>
        <v>15695</v>
      </c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</row>
    <row r="319" spans="1:33" s="1" customFormat="1" ht="13.5" customHeight="1">
      <c r="A319" s="128"/>
      <c r="B319" s="171" t="s">
        <v>17</v>
      </c>
      <c r="C319" s="177">
        <v>1164</v>
      </c>
      <c r="D319" s="180">
        <v>769</v>
      </c>
      <c r="E319" s="180">
        <v>1241</v>
      </c>
      <c r="F319" s="180">
        <v>1697</v>
      </c>
      <c r="G319" s="180">
        <v>1075</v>
      </c>
      <c r="H319" s="180">
        <v>1685</v>
      </c>
      <c r="I319" s="180">
        <v>1702</v>
      </c>
      <c r="J319" s="180">
        <v>1296</v>
      </c>
      <c r="K319" s="180">
        <v>2404</v>
      </c>
      <c r="L319" s="180">
        <v>1499</v>
      </c>
      <c r="M319" s="180">
        <v>1188</v>
      </c>
      <c r="N319" s="180">
        <v>2009</v>
      </c>
      <c r="O319" s="179">
        <f t="shared" si="31"/>
        <v>17729</v>
      </c>
      <c r="P319" s="164"/>
      <c r="Q319" s="137">
        <f t="shared" si="32"/>
        <v>15720</v>
      </c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8"/>
      <c r="AF319" s="128"/>
      <c r="AG319" s="128"/>
    </row>
    <row r="320" spans="1:33" s="1" customFormat="1" ht="13.5" customHeight="1">
      <c r="A320" s="128"/>
      <c r="B320" s="171" t="s">
        <v>18</v>
      </c>
      <c r="C320" s="177">
        <v>198</v>
      </c>
      <c r="D320" s="180">
        <v>173</v>
      </c>
      <c r="E320" s="180">
        <v>327</v>
      </c>
      <c r="F320" s="180">
        <v>528</v>
      </c>
      <c r="G320" s="180">
        <v>436</v>
      </c>
      <c r="H320" s="180">
        <v>688</v>
      </c>
      <c r="I320" s="180">
        <v>782</v>
      </c>
      <c r="J320" s="180">
        <v>561</v>
      </c>
      <c r="K320" s="180">
        <v>859</v>
      </c>
      <c r="L320" s="180">
        <v>760</v>
      </c>
      <c r="M320" s="180">
        <v>489</v>
      </c>
      <c r="N320" s="180">
        <v>441</v>
      </c>
      <c r="O320" s="179">
        <f t="shared" si="31"/>
        <v>6242</v>
      </c>
      <c r="P320" s="164"/>
      <c r="Q320" s="137">
        <f t="shared" si="32"/>
        <v>5801</v>
      </c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</row>
    <row r="321" spans="1:33" s="1" customFormat="1" ht="13.5" customHeight="1">
      <c r="A321" s="128"/>
      <c r="B321" s="171" t="s">
        <v>102</v>
      </c>
      <c r="C321" s="177">
        <v>2821</v>
      </c>
      <c r="D321" s="180">
        <v>2596</v>
      </c>
      <c r="E321" s="180">
        <v>2448</v>
      </c>
      <c r="F321" s="180">
        <v>2243</v>
      </c>
      <c r="G321" s="180">
        <v>2405</v>
      </c>
      <c r="H321" s="180">
        <v>2563</v>
      </c>
      <c r="I321" s="180">
        <v>2804</v>
      </c>
      <c r="J321" s="180">
        <v>2246</v>
      </c>
      <c r="K321" s="180">
        <v>2501</v>
      </c>
      <c r="L321" s="180">
        <v>2984</v>
      </c>
      <c r="M321" s="180">
        <v>3122</v>
      </c>
      <c r="N321" s="180">
        <v>3324</v>
      </c>
      <c r="O321" s="179">
        <f t="shared" si="31"/>
        <v>32057</v>
      </c>
      <c r="P321" s="164"/>
      <c r="Q321" s="137">
        <f t="shared" si="32"/>
        <v>28733</v>
      </c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</row>
    <row r="322" spans="1:33" s="1" customFormat="1" ht="13.5" customHeight="1">
      <c r="A322" s="128"/>
      <c r="B322" s="171" t="s">
        <v>103</v>
      </c>
      <c r="C322" s="177">
        <v>1560</v>
      </c>
      <c r="D322" s="180">
        <v>1302</v>
      </c>
      <c r="E322" s="180">
        <v>1166</v>
      </c>
      <c r="F322" s="180">
        <v>1084</v>
      </c>
      <c r="G322" s="180">
        <v>1412</v>
      </c>
      <c r="H322" s="180">
        <v>1361</v>
      </c>
      <c r="I322" s="180">
        <v>1246</v>
      </c>
      <c r="J322" s="180">
        <v>1153</v>
      </c>
      <c r="K322" s="180">
        <v>1337</v>
      </c>
      <c r="L322" s="180">
        <v>1364</v>
      </c>
      <c r="M322" s="180">
        <v>1727</v>
      </c>
      <c r="N322" s="180">
        <v>1868</v>
      </c>
      <c r="O322" s="179">
        <f>SUM(C322:N322)</f>
        <v>16580</v>
      </c>
      <c r="P322" s="164"/>
      <c r="Q322" s="137">
        <f t="shared" si="32"/>
        <v>14712</v>
      </c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</row>
    <row r="323" spans="1:33" s="1" customFormat="1" ht="13.5" customHeight="1">
      <c r="A323" s="128"/>
      <c r="B323" s="171" t="s">
        <v>100</v>
      </c>
      <c r="C323" s="177">
        <v>373</v>
      </c>
      <c r="D323" s="180">
        <v>363</v>
      </c>
      <c r="E323" s="180">
        <v>305</v>
      </c>
      <c r="F323" s="180">
        <v>293</v>
      </c>
      <c r="G323" s="180">
        <v>244</v>
      </c>
      <c r="H323" s="180">
        <v>313</v>
      </c>
      <c r="I323" s="180">
        <v>389</v>
      </c>
      <c r="J323" s="180">
        <v>342</v>
      </c>
      <c r="K323" s="180">
        <v>379</v>
      </c>
      <c r="L323" s="180">
        <v>549</v>
      </c>
      <c r="M323" s="180">
        <v>449</v>
      </c>
      <c r="N323" s="180">
        <v>486</v>
      </c>
      <c r="O323" s="179">
        <f t="shared" si="31"/>
        <v>4485</v>
      </c>
      <c r="P323" s="164"/>
      <c r="Q323" s="137">
        <f t="shared" si="32"/>
        <v>3999</v>
      </c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</row>
    <row r="324" spans="1:33" s="1" customFormat="1" ht="13.5" customHeight="1">
      <c r="A324" s="128"/>
      <c r="B324" s="171" t="s">
        <v>104</v>
      </c>
      <c r="C324" s="177">
        <v>175</v>
      </c>
      <c r="D324" s="180">
        <v>177</v>
      </c>
      <c r="E324" s="180">
        <v>208</v>
      </c>
      <c r="F324" s="180">
        <v>202</v>
      </c>
      <c r="G324" s="180">
        <v>129</v>
      </c>
      <c r="H324" s="180">
        <v>194</v>
      </c>
      <c r="I324" s="180">
        <v>363</v>
      </c>
      <c r="J324" s="180">
        <v>172</v>
      </c>
      <c r="K324" s="180">
        <v>153</v>
      </c>
      <c r="L324" s="180">
        <v>327</v>
      </c>
      <c r="M324" s="180">
        <v>327</v>
      </c>
      <c r="N324" s="180">
        <v>225</v>
      </c>
      <c r="O324" s="179">
        <f t="shared" si="31"/>
        <v>2652</v>
      </c>
      <c r="P324" s="164"/>
      <c r="Q324" s="137">
        <f t="shared" si="32"/>
        <v>2427</v>
      </c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128"/>
      <c r="AF324" s="128"/>
      <c r="AG324" s="128"/>
    </row>
    <row r="325" spans="1:33" s="1" customFormat="1" ht="13.5" customHeight="1">
      <c r="A325" s="128"/>
      <c r="B325" s="171" t="s">
        <v>105</v>
      </c>
      <c r="C325" s="177">
        <v>143</v>
      </c>
      <c r="D325" s="180">
        <v>196</v>
      </c>
      <c r="E325" s="180">
        <v>160</v>
      </c>
      <c r="F325" s="180">
        <v>96</v>
      </c>
      <c r="G325" s="180">
        <v>70</v>
      </c>
      <c r="H325" s="180">
        <v>71</v>
      </c>
      <c r="I325" s="180">
        <v>195</v>
      </c>
      <c r="J325" s="180">
        <v>29</v>
      </c>
      <c r="K325" s="180">
        <v>35</v>
      </c>
      <c r="L325" s="180">
        <v>44</v>
      </c>
      <c r="M325" s="180">
        <v>30</v>
      </c>
      <c r="N325" s="180">
        <v>40</v>
      </c>
      <c r="O325" s="179">
        <f t="shared" si="31"/>
        <v>1109</v>
      </c>
      <c r="P325" s="164"/>
      <c r="Q325" s="137">
        <f t="shared" si="32"/>
        <v>1069</v>
      </c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</row>
    <row r="326" spans="1:33" s="1" customFormat="1" ht="13.5" customHeight="1">
      <c r="A326" s="128"/>
      <c r="B326" s="171" t="s">
        <v>106</v>
      </c>
      <c r="C326" s="177">
        <v>134</v>
      </c>
      <c r="D326" s="180">
        <v>184</v>
      </c>
      <c r="E326" s="180">
        <v>192</v>
      </c>
      <c r="F326" s="180">
        <v>185</v>
      </c>
      <c r="G326" s="180">
        <v>227</v>
      </c>
      <c r="H326" s="180">
        <v>219</v>
      </c>
      <c r="I326" s="180">
        <v>180</v>
      </c>
      <c r="J326" s="180">
        <v>203</v>
      </c>
      <c r="K326" s="180">
        <v>191</v>
      </c>
      <c r="L326" s="180">
        <v>260</v>
      </c>
      <c r="M326" s="180">
        <v>225</v>
      </c>
      <c r="N326" s="180">
        <v>263</v>
      </c>
      <c r="O326" s="179">
        <f t="shared" si="31"/>
        <v>2463</v>
      </c>
      <c r="P326" s="164"/>
      <c r="Q326" s="137">
        <f t="shared" si="32"/>
        <v>2200</v>
      </c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128"/>
      <c r="AE326" s="128"/>
      <c r="AF326" s="128"/>
      <c r="AG326" s="128"/>
    </row>
    <row r="327" spans="1:33" s="1" customFormat="1" ht="13.5" customHeight="1">
      <c r="A327" s="128"/>
      <c r="B327" s="270" t="s">
        <v>20</v>
      </c>
      <c r="C327" s="272">
        <f aca="true" t="shared" si="33" ref="C327:N327">SUM(C317:C321)</f>
        <v>9113</v>
      </c>
      <c r="D327" s="260">
        <f t="shared" si="33"/>
        <v>7979</v>
      </c>
      <c r="E327" s="260">
        <f t="shared" si="33"/>
        <v>8640</v>
      </c>
      <c r="F327" s="260">
        <f t="shared" si="33"/>
        <v>8294</v>
      </c>
      <c r="G327" s="260">
        <f t="shared" si="33"/>
        <v>6661</v>
      </c>
      <c r="H327" s="260">
        <f t="shared" si="33"/>
        <v>7835</v>
      </c>
      <c r="I327" s="260">
        <f t="shared" si="33"/>
        <v>11481</v>
      </c>
      <c r="J327" s="260">
        <f t="shared" si="33"/>
        <v>8633</v>
      </c>
      <c r="K327" s="260">
        <f t="shared" si="33"/>
        <v>9797</v>
      </c>
      <c r="L327" s="260">
        <f t="shared" si="33"/>
        <v>10701</v>
      </c>
      <c r="M327" s="260">
        <f t="shared" si="33"/>
        <v>10752</v>
      </c>
      <c r="N327" s="260">
        <f t="shared" si="33"/>
        <v>12318</v>
      </c>
      <c r="O327" s="262">
        <f>SUM(C327:N327)</f>
        <v>112204</v>
      </c>
      <c r="P327" s="133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128"/>
      <c r="AE327" s="128"/>
      <c r="AF327" s="128"/>
      <c r="AG327" s="128"/>
    </row>
    <row r="328" spans="1:33" s="1" customFormat="1" ht="13.5" customHeight="1">
      <c r="A328" s="128"/>
      <c r="B328" s="271"/>
      <c r="C328" s="273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3"/>
      <c r="P328" s="133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</row>
    <row r="329" spans="1:33" ht="12.75">
      <c r="A329" s="126"/>
      <c r="B329" s="126"/>
      <c r="C329" s="166">
        <f aca="true" t="shared" si="34" ref="C329:N329">C327-C308</f>
        <v>1269</v>
      </c>
      <c r="D329" s="166">
        <f t="shared" si="34"/>
        <v>1484</v>
      </c>
      <c r="E329" s="166">
        <f t="shared" si="34"/>
        <v>1746</v>
      </c>
      <c r="F329" s="166">
        <f t="shared" si="34"/>
        <v>-70</v>
      </c>
      <c r="G329" s="166">
        <f t="shared" si="34"/>
        <v>-172</v>
      </c>
      <c r="H329" s="166">
        <f t="shared" si="34"/>
        <v>862</v>
      </c>
      <c r="I329" s="166">
        <f t="shared" si="34"/>
        <v>533</v>
      </c>
      <c r="J329" s="166">
        <f t="shared" si="34"/>
        <v>-4569</v>
      </c>
      <c r="K329" s="166">
        <f t="shared" si="34"/>
        <v>-355</v>
      </c>
      <c r="L329" s="166">
        <f t="shared" si="34"/>
        <v>-227</v>
      </c>
      <c r="M329" s="166">
        <f t="shared" si="34"/>
        <v>-25</v>
      </c>
      <c r="N329" s="166">
        <f t="shared" si="34"/>
        <v>-147</v>
      </c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</row>
    <row r="330" spans="1:33" ht="12.75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</row>
    <row r="331" spans="1:33" ht="12.75">
      <c r="A331" s="126"/>
      <c r="B331" s="130"/>
      <c r="C331" s="130"/>
      <c r="D331" s="130"/>
      <c r="E331" s="130"/>
      <c r="F331" s="130"/>
      <c r="G331" s="130"/>
      <c r="H331" s="131">
        <v>2013</v>
      </c>
      <c r="I331" s="130"/>
      <c r="J331" s="131"/>
      <c r="K331" s="130"/>
      <c r="L331" s="130"/>
      <c r="M331" s="130"/>
      <c r="N331" s="130"/>
      <c r="O331" s="130"/>
      <c r="P331" s="130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</row>
    <row r="332" spans="1:33" s="6" customFormat="1" ht="12.75" customHeight="1">
      <c r="A332" s="127"/>
      <c r="B332" s="274" t="s">
        <v>2</v>
      </c>
      <c r="C332" s="277" t="s">
        <v>3</v>
      </c>
      <c r="D332" s="264" t="s">
        <v>4</v>
      </c>
      <c r="E332" s="264" t="s">
        <v>5</v>
      </c>
      <c r="F332" s="264" t="s">
        <v>6</v>
      </c>
      <c r="G332" s="264" t="s">
        <v>7</v>
      </c>
      <c r="H332" s="264" t="s">
        <v>8</v>
      </c>
      <c r="I332" s="264" t="s">
        <v>9</v>
      </c>
      <c r="J332" s="264" t="s">
        <v>10</v>
      </c>
      <c r="K332" s="264" t="s">
        <v>11</v>
      </c>
      <c r="L332" s="264" t="s">
        <v>12</v>
      </c>
      <c r="M332" s="264" t="s">
        <v>13</v>
      </c>
      <c r="N332" s="264" t="s">
        <v>14</v>
      </c>
      <c r="O332" s="267" t="s">
        <v>143</v>
      </c>
      <c r="P332" s="132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</row>
    <row r="333" spans="1:33" s="6" customFormat="1" ht="12.75">
      <c r="A333" s="127"/>
      <c r="B333" s="275"/>
      <c r="C333" s="278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8"/>
      <c r="P333" s="132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</row>
    <row r="334" spans="1:33" s="6" customFormat="1" ht="6" customHeight="1">
      <c r="A334" s="127"/>
      <c r="B334" s="275"/>
      <c r="C334" s="278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8"/>
      <c r="P334" s="132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</row>
    <row r="335" spans="1:33" s="1" customFormat="1" ht="6" customHeight="1">
      <c r="A335" s="128"/>
      <c r="B335" s="276"/>
      <c r="C335" s="279"/>
      <c r="D335" s="266"/>
      <c r="E335" s="266"/>
      <c r="F335" s="266"/>
      <c r="G335" s="266"/>
      <c r="H335" s="266"/>
      <c r="I335" s="266"/>
      <c r="J335" s="266"/>
      <c r="K335" s="266"/>
      <c r="L335" s="266"/>
      <c r="M335" s="266"/>
      <c r="N335" s="266"/>
      <c r="O335" s="269"/>
      <c r="P335" s="133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128"/>
    </row>
    <row r="336" spans="1:33" s="1" customFormat="1" ht="13.5" customHeight="1">
      <c r="A336" s="128"/>
      <c r="B336" s="175" t="s">
        <v>15</v>
      </c>
      <c r="C336" s="182">
        <v>2927</v>
      </c>
      <c r="D336" s="183">
        <v>3022</v>
      </c>
      <c r="E336" s="183">
        <v>2544</v>
      </c>
      <c r="F336" s="183">
        <v>2970</v>
      </c>
      <c r="G336" s="183">
        <v>1847</v>
      </c>
      <c r="H336" s="183">
        <v>2137</v>
      </c>
      <c r="I336" s="183">
        <v>4474</v>
      </c>
      <c r="J336" s="183">
        <v>3009</v>
      </c>
      <c r="K336" s="183">
        <v>3000</v>
      </c>
      <c r="L336" s="183">
        <v>4430</v>
      </c>
      <c r="M336" s="183">
        <v>4212</v>
      </c>
      <c r="N336" s="183">
        <v>4611</v>
      </c>
      <c r="O336" s="185">
        <f>SUM(C336:N336)</f>
        <v>39183</v>
      </c>
      <c r="P336" s="164"/>
      <c r="Q336" s="137">
        <f aca="true" t="shared" si="35" ref="Q336:Q345">SUM(C336:E336)</f>
        <v>8493</v>
      </c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</row>
    <row r="337" spans="1:33" s="1" customFormat="1" ht="13.5" customHeight="1">
      <c r="A337" s="128"/>
      <c r="B337" s="171" t="s">
        <v>16</v>
      </c>
      <c r="C337" s="177">
        <v>1177</v>
      </c>
      <c r="D337" s="180">
        <v>1743</v>
      </c>
      <c r="E337" s="180">
        <v>2038</v>
      </c>
      <c r="F337" s="180">
        <v>984</v>
      </c>
      <c r="G337" s="180">
        <v>800</v>
      </c>
      <c r="H337" s="180">
        <v>800</v>
      </c>
      <c r="I337" s="180">
        <v>960</v>
      </c>
      <c r="J337" s="180">
        <v>1614</v>
      </c>
      <c r="K337" s="180">
        <v>1522</v>
      </c>
      <c r="L337" s="180">
        <v>1067</v>
      </c>
      <c r="M337" s="180">
        <v>1203</v>
      </c>
      <c r="N337" s="180">
        <v>1766</v>
      </c>
      <c r="O337" s="179">
        <f aca="true" t="shared" si="36" ref="O337:O345">SUM(C337:N337)</f>
        <v>15674</v>
      </c>
      <c r="P337" s="164"/>
      <c r="Q337" s="137">
        <f t="shared" si="35"/>
        <v>4958</v>
      </c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</row>
    <row r="338" spans="1:33" s="1" customFormat="1" ht="13.5" customHeight="1">
      <c r="A338" s="128"/>
      <c r="B338" s="171" t="s">
        <v>17</v>
      </c>
      <c r="C338" s="177">
        <v>1099</v>
      </c>
      <c r="D338" s="180">
        <v>708</v>
      </c>
      <c r="E338" s="180">
        <v>1301</v>
      </c>
      <c r="F338" s="180">
        <v>1280</v>
      </c>
      <c r="G338" s="180">
        <v>996</v>
      </c>
      <c r="H338" s="180">
        <v>1495</v>
      </c>
      <c r="I338" s="180">
        <v>1515</v>
      </c>
      <c r="J338" s="180">
        <v>990</v>
      </c>
      <c r="K338" s="180">
        <v>1988</v>
      </c>
      <c r="L338" s="180">
        <v>1299</v>
      </c>
      <c r="M338" s="180">
        <v>1181</v>
      </c>
      <c r="N338" s="180">
        <v>1870</v>
      </c>
      <c r="O338" s="179">
        <f t="shared" si="36"/>
        <v>15722</v>
      </c>
      <c r="P338" s="164"/>
      <c r="Q338" s="137">
        <f t="shared" si="35"/>
        <v>3108</v>
      </c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</row>
    <row r="339" spans="1:33" s="1" customFormat="1" ht="13.5" customHeight="1">
      <c r="A339" s="128"/>
      <c r="B339" s="171" t="s">
        <v>18</v>
      </c>
      <c r="C339" s="177">
        <v>150</v>
      </c>
      <c r="D339" s="180">
        <v>213</v>
      </c>
      <c r="E339" s="180">
        <v>295</v>
      </c>
      <c r="F339" s="180">
        <v>436</v>
      </c>
      <c r="G339" s="180">
        <v>489</v>
      </c>
      <c r="H339" s="180">
        <v>433</v>
      </c>
      <c r="I339" s="180">
        <v>1040</v>
      </c>
      <c r="J339" s="180">
        <v>525</v>
      </c>
      <c r="K339" s="180">
        <v>986</v>
      </c>
      <c r="L339" s="180">
        <v>821</v>
      </c>
      <c r="M339" s="180">
        <v>490</v>
      </c>
      <c r="N339" s="180">
        <v>456</v>
      </c>
      <c r="O339" s="179">
        <f t="shared" si="36"/>
        <v>6334</v>
      </c>
      <c r="P339" s="164"/>
      <c r="Q339" s="137">
        <f t="shared" si="35"/>
        <v>658</v>
      </c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</row>
    <row r="340" spans="1:33" s="1" customFormat="1" ht="13.5" customHeight="1">
      <c r="A340" s="128"/>
      <c r="B340" s="171" t="s">
        <v>102</v>
      </c>
      <c r="C340" s="177">
        <v>2513</v>
      </c>
      <c r="D340" s="180">
        <v>2258</v>
      </c>
      <c r="E340" s="180">
        <v>2301</v>
      </c>
      <c r="F340" s="180">
        <v>2328</v>
      </c>
      <c r="G340" s="180">
        <v>2358</v>
      </c>
      <c r="H340" s="180">
        <v>2543</v>
      </c>
      <c r="I340" s="180">
        <v>2814</v>
      </c>
      <c r="J340" s="180">
        <v>2487</v>
      </c>
      <c r="K340" s="180">
        <v>2637</v>
      </c>
      <c r="L340" s="180">
        <v>2728</v>
      </c>
      <c r="M340" s="180">
        <v>2868</v>
      </c>
      <c r="N340" s="180">
        <v>3005</v>
      </c>
      <c r="O340" s="179">
        <f>SUM(C340:N340)</f>
        <v>30840</v>
      </c>
      <c r="P340" s="164"/>
      <c r="Q340" s="137">
        <f t="shared" si="35"/>
        <v>7072</v>
      </c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</row>
    <row r="341" spans="1:33" s="1" customFormat="1" ht="13.5" customHeight="1">
      <c r="A341" s="128"/>
      <c r="B341" s="171" t="s">
        <v>103</v>
      </c>
      <c r="C341" s="177">
        <v>1393</v>
      </c>
      <c r="D341" s="180">
        <v>1175</v>
      </c>
      <c r="E341" s="180">
        <v>1259</v>
      </c>
      <c r="F341" s="180">
        <v>1133</v>
      </c>
      <c r="G341" s="180">
        <v>1274</v>
      </c>
      <c r="H341" s="180">
        <v>1279</v>
      </c>
      <c r="I341" s="180">
        <v>1386</v>
      </c>
      <c r="J341" s="180">
        <v>1301</v>
      </c>
      <c r="K341" s="180">
        <v>1353</v>
      </c>
      <c r="L341" s="180">
        <v>1198</v>
      </c>
      <c r="M341" s="180">
        <v>1640</v>
      </c>
      <c r="N341" s="180">
        <v>1701</v>
      </c>
      <c r="O341" s="179">
        <f>SUM(C341:N341)</f>
        <v>16092</v>
      </c>
      <c r="P341" s="164"/>
      <c r="Q341" s="137">
        <f t="shared" si="35"/>
        <v>3827</v>
      </c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</row>
    <row r="342" spans="1:33" s="1" customFormat="1" ht="13.5" customHeight="1">
      <c r="A342" s="128"/>
      <c r="B342" s="171" t="s">
        <v>100</v>
      </c>
      <c r="C342" s="177">
        <v>416</v>
      </c>
      <c r="D342" s="180">
        <v>335</v>
      </c>
      <c r="E342" s="180">
        <v>340</v>
      </c>
      <c r="F342" s="180">
        <v>380</v>
      </c>
      <c r="G342" s="180">
        <v>268</v>
      </c>
      <c r="H342" s="180">
        <v>300</v>
      </c>
      <c r="I342" s="180">
        <v>410</v>
      </c>
      <c r="J342" s="180">
        <v>417</v>
      </c>
      <c r="K342" s="180">
        <v>445</v>
      </c>
      <c r="L342" s="180">
        <v>557</v>
      </c>
      <c r="M342" s="180">
        <v>519</v>
      </c>
      <c r="N342" s="180">
        <v>450</v>
      </c>
      <c r="O342" s="179">
        <f t="shared" si="36"/>
        <v>4837</v>
      </c>
      <c r="P342" s="164"/>
      <c r="Q342" s="137">
        <f t="shared" si="35"/>
        <v>1091</v>
      </c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</row>
    <row r="343" spans="1:33" s="1" customFormat="1" ht="13.5" customHeight="1">
      <c r="A343" s="128"/>
      <c r="B343" s="171" t="s">
        <v>104</v>
      </c>
      <c r="C343" s="177">
        <v>208</v>
      </c>
      <c r="D343" s="180">
        <v>171</v>
      </c>
      <c r="E343" s="180">
        <v>228</v>
      </c>
      <c r="F343" s="180">
        <v>246</v>
      </c>
      <c r="G343" s="180">
        <v>248</v>
      </c>
      <c r="H343" s="180">
        <v>264</v>
      </c>
      <c r="I343" s="180">
        <v>263</v>
      </c>
      <c r="J343" s="180">
        <v>225</v>
      </c>
      <c r="K343" s="180">
        <v>214</v>
      </c>
      <c r="L343" s="180">
        <v>253</v>
      </c>
      <c r="M343" s="180">
        <v>252</v>
      </c>
      <c r="N343" s="180">
        <v>216</v>
      </c>
      <c r="O343" s="179">
        <f t="shared" si="36"/>
        <v>2788</v>
      </c>
      <c r="P343" s="164"/>
      <c r="Q343" s="137">
        <f t="shared" si="35"/>
        <v>607</v>
      </c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</row>
    <row r="344" spans="1:33" s="1" customFormat="1" ht="13.5" customHeight="1">
      <c r="A344" s="128"/>
      <c r="B344" s="171" t="s">
        <v>105</v>
      </c>
      <c r="C344" s="177">
        <v>13</v>
      </c>
      <c r="D344" s="180">
        <v>23</v>
      </c>
      <c r="E344" s="180">
        <v>39</v>
      </c>
      <c r="F344" s="180">
        <v>27</v>
      </c>
      <c r="G344" s="180">
        <v>33</v>
      </c>
      <c r="H344" s="180">
        <v>32</v>
      </c>
      <c r="I344" s="180">
        <v>29</v>
      </c>
      <c r="J344" s="180">
        <v>17</v>
      </c>
      <c r="K344" s="180">
        <v>22</v>
      </c>
      <c r="L344" s="180">
        <v>40</v>
      </c>
      <c r="M344" s="180">
        <v>19</v>
      </c>
      <c r="N344" s="180">
        <v>54</v>
      </c>
      <c r="O344" s="179">
        <f t="shared" si="36"/>
        <v>348</v>
      </c>
      <c r="P344" s="164"/>
      <c r="Q344" s="137">
        <f t="shared" si="35"/>
        <v>75</v>
      </c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</row>
    <row r="345" spans="1:33" s="1" customFormat="1" ht="13.5" customHeight="1">
      <c r="A345" s="128"/>
      <c r="B345" s="171" t="s">
        <v>106</v>
      </c>
      <c r="C345" s="177">
        <v>188</v>
      </c>
      <c r="D345" s="180">
        <v>188</v>
      </c>
      <c r="E345" s="180">
        <v>131</v>
      </c>
      <c r="F345" s="180">
        <v>207</v>
      </c>
      <c r="G345" s="180">
        <v>172</v>
      </c>
      <c r="H345" s="180">
        <v>213</v>
      </c>
      <c r="I345" s="180">
        <v>187</v>
      </c>
      <c r="J345" s="180">
        <v>194</v>
      </c>
      <c r="K345" s="180">
        <v>224</v>
      </c>
      <c r="L345" s="180">
        <v>389</v>
      </c>
      <c r="M345" s="180">
        <v>209</v>
      </c>
      <c r="N345" s="180">
        <v>225</v>
      </c>
      <c r="O345" s="179">
        <f t="shared" si="36"/>
        <v>2527</v>
      </c>
      <c r="P345" s="164"/>
      <c r="Q345" s="137">
        <f t="shared" si="35"/>
        <v>507</v>
      </c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8"/>
      <c r="AE345" s="128"/>
      <c r="AF345" s="128"/>
      <c r="AG345" s="128"/>
    </row>
    <row r="346" spans="1:33" s="1" customFormat="1" ht="13.5" customHeight="1">
      <c r="A346" s="128"/>
      <c r="B346" s="270" t="s">
        <v>20</v>
      </c>
      <c r="C346" s="272">
        <f aca="true" t="shared" si="37" ref="C346:N346">SUM(C336:C340)</f>
        <v>7866</v>
      </c>
      <c r="D346" s="260">
        <f t="shared" si="37"/>
        <v>7944</v>
      </c>
      <c r="E346" s="260">
        <f t="shared" si="37"/>
        <v>8479</v>
      </c>
      <c r="F346" s="260">
        <f t="shared" si="37"/>
        <v>7998</v>
      </c>
      <c r="G346" s="260">
        <f t="shared" si="37"/>
        <v>6490</v>
      </c>
      <c r="H346" s="260">
        <f t="shared" si="37"/>
        <v>7408</v>
      </c>
      <c r="I346" s="260">
        <f t="shared" si="37"/>
        <v>10803</v>
      </c>
      <c r="J346" s="260">
        <f t="shared" si="37"/>
        <v>8625</v>
      </c>
      <c r="K346" s="260">
        <f t="shared" si="37"/>
        <v>10133</v>
      </c>
      <c r="L346" s="260">
        <f t="shared" si="37"/>
        <v>10345</v>
      </c>
      <c r="M346" s="260">
        <f t="shared" si="37"/>
        <v>9954</v>
      </c>
      <c r="N346" s="260">
        <f t="shared" si="37"/>
        <v>11708</v>
      </c>
      <c r="O346" s="262">
        <f>SUM(C346:N346)</f>
        <v>107753</v>
      </c>
      <c r="P346" s="133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128"/>
      <c r="AF346" s="128"/>
      <c r="AG346" s="128"/>
    </row>
    <row r="347" spans="1:33" s="1" customFormat="1" ht="13.5" customHeight="1">
      <c r="A347" s="128"/>
      <c r="B347" s="271"/>
      <c r="C347" s="273"/>
      <c r="D347" s="261"/>
      <c r="E347" s="261"/>
      <c r="F347" s="261"/>
      <c r="G347" s="261"/>
      <c r="H347" s="261"/>
      <c r="I347" s="261"/>
      <c r="J347" s="261"/>
      <c r="K347" s="261"/>
      <c r="L347" s="261"/>
      <c r="M347" s="261"/>
      <c r="N347" s="261"/>
      <c r="O347" s="263"/>
      <c r="P347" s="133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8"/>
      <c r="AE347" s="128"/>
      <c r="AF347" s="128"/>
      <c r="AG347" s="128"/>
    </row>
    <row r="348" spans="1:33" ht="12.75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</row>
    <row r="349" spans="1:33" ht="12.75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</row>
    <row r="350" spans="1:33" ht="12.75">
      <c r="A350" s="126"/>
      <c r="B350" s="130"/>
      <c r="C350" s="130"/>
      <c r="D350" s="130"/>
      <c r="E350" s="130"/>
      <c r="F350" s="130"/>
      <c r="G350" s="130"/>
      <c r="H350" s="131">
        <v>2014</v>
      </c>
      <c r="I350" s="130"/>
      <c r="J350" s="131"/>
      <c r="K350" s="130"/>
      <c r="L350" s="130"/>
      <c r="M350" s="130"/>
      <c r="N350" s="130"/>
      <c r="O350" s="130"/>
      <c r="P350" s="130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</row>
    <row r="351" spans="1:33" s="6" customFormat="1" ht="12.75" customHeight="1">
      <c r="A351" s="127"/>
      <c r="B351" s="274" t="s">
        <v>2</v>
      </c>
      <c r="C351" s="277" t="s">
        <v>3</v>
      </c>
      <c r="D351" s="264" t="s">
        <v>4</v>
      </c>
      <c r="E351" s="264" t="s">
        <v>5</v>
      </c>
      <c r="F351" s="264" t="s">
        <v>6</v>
      </c>
      <c r="G351" s="264" t="s">
        <v>7</v>
      </c>
      <c r="H351" s="264" t="s">
        <v>8</v>
      </c>
      <c r="I351" s="264" t="s">
        <v>9</v>
      </c>
      <c r="J351" s="264" t="s">
        <v>10</v>
      </c>
      <c r="K351" s="264" t="s">
        <v>11</v>
      </c>
      <c r="L351" s="264" t="s">
        <v>12</v>
      </c>
      <c r="M351" s="264" t="s">
        <v>13</v>
      </c>
      <c r="N351" s="264" t="s">
        <v>14</v>
      </c>
      <c r="O351" s="267" t="s">
        <v>144</v>
      </c>
      <c r="P351" s="132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</row>
    <row r="352" spans="1:33" s="6" customFormat="1" ht="12.75">
      <c r="A352" s="127"/>
      <c r="B352" s="275"/>
      <c r="C352" s="278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8"/>
      <c r="P352" s="132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</row>
    <row r="353" spans="1:33" s="6" customFormat="1" ht="6" customHeight="1">
      <c r="A353" s="127"/>
      <c r="B353" s="275"/>
      <c r="C353" s="278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8"/>
      <c r="P353" s="132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</row>
    <row r="354" spans="1:33" s="1" customFormat="1" ht="6" customHeight="1">
      <c r="A354" s="128"/>
      <c r="B354" s="276"/>
      <c r="C354" s="279"/>
      <c r="D354" s="266"/>
      <c r="E354" s="266"/>
      <c r="F354" s="266"/>
      <c r="G354" s="266"/>
      <c r="H354" s="266"/>
      <c r="I354" s="266"/>
      <c r="J354" s="266"/>
      <c r="K354" s="266"/>
      <c r="L354" s="266"/>
      <c r="M354" s="266"/>
      <c r="N354" s="266"/>
      <c r="O354" s="269"/>
      <c r="P354" s="133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</row>
    <row r="355" spans="1:33" s="1" customFormat="1" ht="13.5" customHeight="1">
      <c r="A355" s="128"/>
      <c r="B355" s="175" t="s">
        <v>15</v>
      </c>
      <c r="C355" s="182">
        <v>2861</v>
      </c>
      <c r="D355" s="183">
        <v>2518</v>
      </c>
      <c r="E355" s="183">
        <v>2375</v>
      </c>
      <c r="F355" s="183">
        <v>2675</v>
      </c>
      <c r="G355" s="183">
        <v>1660</v>
      </c>
      <c r="H355" s="183">
        <v>2014</v>
      </c>
      <c r="I355" s="183">
        <v>3584</v>
      </c>
      <c r="J355" s="183">
        <v>3256</v>
      </c>
      <c r="K355" s="183">
        <v>2439</v>
      </c>
      <c r="L355" s="183">
        <v>4404</v>
      </c>
      <c r="M355" s="183">
        <v>4109</v>
      </c>
      <c r="N355" s="183">
        <v>4650</v>
      </c>
      <c r="O355" s="185">
        <f aca="true" t="shared" si="38" ref="O355:O363">SUM(C355:N355)</f>
        <v>36545</v>
      </c>
      <c r="P355" s="164"/>
      <c r="Q355" s="137">
        <f aca="true" t="shared" si="39" ref="Q355:Q363">SUM(C355:G355)</f>
        <v>12089</v>
      </c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</row>
    <row r="356" spans="1:33" s="1" customFormat="1" ht="13.5" customHeight="1">
      <c r="A356" s="128"/>
      <c r="B356" s="171" t="s">
        <v>16</v>
      </c>
      <c r="C356" s="177">
        <v>1544</v>
      </c>
      <c r="D356" s="180">
        <v>1748</v>
      </c>
      <c r="E356" s="180">
        <v>2738</v>
      </c>
      <c r="F356" s="180">
        <v>1196</v>
      </c>
      <c r="G356" s="180">
        <v>939</v>
      </c>
      <c r="H356" s="180">
        <v>923</v>
      </c>
      <c r="I356" s="180">
        <v>1027</v>
      </c>
      <c r="J356" s="180">
        <v>1579</v>
      </c>
      <c r="K356" s="180">
        <v>2113</v>
      </c>
      <c r="L356" s="180">
        <v>1679</v>
      </c>
      <c r="M356" s="180">
        <v>1595</v>
      </c>
      <c r="N356" s="180">
        <v>2006</v>
      </c>
      <c r="O356" s="179">
        <f t="shared" si="38"/>
        <v>19087</v>
      </c>
      <c r="P356" s="164"/>
      <c r="Q356" s="137">
        <f t="shared" si="39"/>
        <v>8165</v>
      </c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</row>
    <row r="357" spans="1:33" s="1" customFormat="1" ht="13.5" customHeight="1">
      <c r="A357" s="128"/>
      <c r="B357" s="171" t="s">
        <v>17</v>
      </c>
      <c r="C357" s="177">
        <v>922</v>
      </c>
      <c r="D357" s="180">
        <v>546</v>
      </c>
      <c r="E357" s="180">
        <v>1022</v>
      </c>
      <c r="F357" s="180">
        <v>1520</v>
      </c>
      <c r="G357" s="180">
        <v>858</v>
      </c>
      <c r="H357" s="180">
        <v>1611</v>
      </c>
      <c r="I357" s="180">
        <v>1817</v>
      </c>
      <c r="J357" s="180">
        <v>1246</v>
      </c>
      <c r="K357" s="180">
        <v>2823</v>
      </c>
      <c r="L357" s="180">
        <v>1684</v>
      </c>
      <c r="M357" s="180">
        <v>1599</v>
      </c>
      <c r="N357" s="180">
        <v>2417</v>
      </c>
      <c r="O357" s="179">
        <f t="shared" si="38"/>
        <v>18065</v>
      </c>
      <c r="P357" s="164"/>
      <c r="Q357" s="137">
        <f t="shared" si="39"/>
        <v>4868</v>
      </c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</row>
    <row r="358" spans="1:33" s="1" customFormat="1" ht="13.5" customHeight="1">
      <c r="A358" s="128"/>
      <c r="B358" s="171" t="s">
        <v>18</v>
      </c>
      <c r="C358" s="177">
        <v>275</v>
      </c>
      <c r="D358" s="180">
        <v>159</v>
      </c>
      <c r="E358" s="180">
        <v>305</v>
      </c>
      <c r="F358" s="180">
        <v>578</v>
      </c>
      <c r="G358" s="180">
        <v>506</v>
      </c>
      <c r="H358" s="180">
        <v>457</v>
      </c>
      <c r="I358" s="180">
        <v>945</v>
      </c>
      <c r="J358" s="180">
        <v>630</v>
      </c>
      <c r="K358" s="180">
        <v>1156</v>
      </c>
      <c r="L358" s="180">
        <v>687</v>
      </c>
      <c r="M358" s="180">
        <v>541</v>
      </c>
      <c r="N358" s="180">
        <v>541</v>
      </c>
      <c r="O358" s="179">
        <f t="shared" si="38"/>
        <v>6780</v>
      </c>
      <c r="P358" s="164"/>
      <c r="Q358" s="137">
        <f t="shared" si="39"/>
        <v>1823</v>
      </c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</row>
    <row r="359" spans="1:33" s="1" customFormat="1" ht="13.5" customHeight="1">
      <c r="A359" s="128"/>
      <c r="B359" s="171" t="s">
        <v>102</v>
      </c>
      <c r="C359" s="177">
        <v>2296</v>
      </c>
      <c r="D359" s="180">
        <v>1904</v>
      </c>
      <c r="E359" s="180">
        <v>1981</v>
      </c>
      <c r="F359" s="180">
        <v>2017</v>
      </c>
      <c r="G359" s="180">
        <v>1839</v>
      </c>
      <c r="H359" s="180">
        <v>2068</v>
      </c>
      <c r="I359" s="180">
        <v>1891</v>
      </c>
      <c r="J359" s="180">
        <v>2295</v>
      </c>
      <c r="K359" s="180">
        <v>2230</v>
      </c>
      <c r="L359" s="180">
        <v>2513</v>
      </c>
      <c r="M359" s="180">
        <v>2757</v>
      </c>
      <c r="N359" s="180">
        <v>2919</v>
      </c>
      <c r="O359" s="179">
        <f t="shared" si="38"/>
        <v>26710</v>
      </c>
      <c r="P359" s="164"/>
      <c r="Q359" s="137">
        <f t="shared" si="39"/>
        <v>10037</v>
      </c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</row>
    <row r="360" spans="1:33" s="1" customFormat="1" ht="13.5" customHeight="1">
      <c r="A360" s="128"/>
      <c r="B360" s="171" t="s">
        <v>103</v>
      </c>
      <c r="C360" s="177">
        <v>1234</v>
      </c>
      <c r="D360" s="180">
        <v>1109</v>
      </c>
      <c r="E360" s="180">
        <v>1082</v>
      </c>
      <c r="F360" s="180">
        <v>1021</v>
      </c>
      <c r="G360" s="180">
        <v>1010</v>
      </c>
      <c r="H360" s="180">
        <v>1164</v>
      </c>
      <c r="I360" s="180">
        <v>978</v>
      </c>
      <c r="J360" s="180">
        <v>1329</v>
      </c>
      <c r="K360" s="180">
        <v>919</v>
      </c>
      <c r="L360" s="180">
        <v>1338</v>
      </c>
      <c r="M360" s="180">
        <v>1530</v>
      </c>
      <c r="N360" s="180">
        <v>1671</v>
      </c>
      <c r="O360" s="179">
        <f t="shared" si="38"/>
        <v>14385</v>
      </c>
      <c r="P360" s="164"/>
      <c r="Q360" s="137">
        <f t="shared" si="39"/>
        <v>5456</v>
      </c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</row>
    <row r="361" spans="1:33" s="1" customFormat="1" ht="13.5" customHeight="1">
      <c r="A361" s="128"/>
      <c r="B361" s="171" t="s">
        <v>100</v>
      </c>
      <c r="C361" s="177">
        <v>353</v>
      </c>
      <c r="D361" s="180">
        <v>253</v>
      </c>
      <c r="E361" s="180">
        <v>354</v>
      </c>
      <c r="F361" s="180">
        <v>362</v>
      </c>
      <c r="G361" s="180">
        <v>338</v>
      </c>
      <c r="H361" s="180">
        <v>315</v>
      </c>
      <c r="I361" s="180">
        <v>328</v>
      </c>
      <c r="J361" s="180">
        <v>445</v>
      </c>
      <c r="K361" s="180">
        <v>593</v>
      </c>
      <c r="L361" s="180">
        <v>469</v>
      </c>
      <c r="M361" s="180">
        <v>515</v>
      </c>
      <c r="N361" s="180">
        <v>551</v>
      </c>
      <c r="O361" s="179">
        <f t="shared" si="38"/>
        <v>4876</v>
      </c>
      <c r="P361" s="164"/>
      <c r="Q361" s="137">
        <f t="shared" si="39"/>
        <v>1660</v>
      </c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</row>
    <row r="362" spans="1:33" s="1" customFormat="1" ht="13.5" customHeight="1">
      <c r="A362" s="128"/>
      <c r="B362" s="171" t="s">
        <v>104</v>
      </c>
      <c r="C362" s="177">
        <v>216</v>
      </c>
      <c r="D362" s="180">
        <v>132</v>
      </c>
      <c r="E362" s="180">
        <v>73</v>
      </c>
      <c r="F362" s="180">
        <v>103</v>
      </c>
      <c r="G362" s="180">
        <v>83</v>
      </c>
      <c r="H362" s="180">
        <v>69</v>
      </c>
      <c r="I362" s="180">
        <v>53</v>
      </c>
      <c r="J362" s="180">
        <v>64</v>
      </c>
      <c r="K362" s="180">
        <v>112</v>
      </c>
      <c r="L362" s="180">
        <v>118</v>
      </c>
      <c r="M362" s="180">
        <v>77</v>
      </c>
      <c r="N362" s="180">
        <v>152</v>
      </c>
      <c r="O362" s="179">
        <f t="shared" si="38"/>
        <v>1252</v>
      </c>
      <c r="P362" s="164"/>
      <c r="Q362" s="137">
        <f t="shared" si="39"/>
        <v>607</v>
      </c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</row>
    <row r="363" spans="1:33" s="1" customFormat="1" ht="13.5" customHeight="1">
      <c r="A363" s="128"/>
      <c r="B363" s="171" t="s">
        <v>106</v>
      </c>
      <c r="C363" s="177">
        <v>209</v>
      </c>
      <c r="D363" s="180">
        <v>146</v>
      </c>
      <c r="E363" s="180">
        <v>191</v>
      </c>
      <c r="F363" s="180">
        <v>198</v>
      </c>
      <c r="G363" s="180">
        <v>137</v>
      </c>
      <c r="H363" s="180">
        <v>198</v>
      </c>
      <c r="I363" s="180">
        <v>223</v>
      </c>
      <c r="J363" s="180">
        <v>179</v>
      </c>
      <c r="K363" s="180">
        <v>297</v>
      </c>
      <c r="L363" s="180">
        <v>186</v>
      </c>
      <c r="M363" s="180">
        <v>215</v>
      </c>
      <c r="N363" s="180">
        <v>233</v>
      </c>
      <c r="O363" s="179">
        <f t="shared" si="38"/>
        <v>2412</v>
      </c>
      <c r="P363" s="164"/>
      <c r="Q363" s="137">
        <f t="shared" si="39"/>
        <v>881</v>
      </c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</row>
    <row r="364" spans="1:33" s="1" customFormat="1" ht="13.5" customHeight="1">
      <c r="A364" s="128"/>
      <c r="B364" s="270" t="s">
        <v>20</v>
      </c>
      <c r="C364" s="272">
        <f aca="true" t="shared" si="40" ref="C364:N364">SUM(C355:C359)</f>
        <v>7898</v>
      </c>
      <c r="D364" s="260">
        <f t="shared" si="40"/>
        <v>6875</v>
      </c>
      <c r="E364" s="260">
        <f t="shared" si="40"/>
        <v>8421</v>
      </c>
      <c r="F364" s="260">
        <f t="shared" si="40"/>
        <v>7986</v>
      </c>
      <c r="G364" s="260">
        <f t="shared" si="40"/>
        <v>5802</v>
      </c>
      <c r="H364" s="260">
        <f t="shared" si="40"/>
        <v>7073</v>
      </c>
      <c r="I364" s="260">
        <f t="shared" si="40"/>
        <v>9264</v>
      </c>
      <c r="J364" s="260">
        <f t="shared" si="40"/>
        <v>9006</v>
      </c>
      <c r="K364" s="260">
        <f t="shared" si="40"/>
        <v>10761</v>
      </c>
      <c r="L364" s="260">
        <f t="shared" si="40"/>
        <v>10967</v>
      </c>
      <c r="M364" s="260">
        <f t="shared" si="40"/>
        <v>10601</v>
      </c>
      <c r="N364" s="260">
        <f t="shared" si="40"/>
        <v>12533</v>
      </c>
      <c r="O364" s="262">
        <f>SUM(C364:N364)</f>
        <v>107187</v>
      </c>
      <c r="P364" s="133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</row>
    <row r="365" spans="1:33" s="1" customFormat="1" ht="13.5" customHeight="1">
      <c r="A365" s="128"/>
      <c r="B365" s="271"/>
      <c r="C365" s="273"/>
      <c r="D365" s="261"/>
      <c r="E365" s="261"/>
      <c r="F365" s="261"/>
      <c r="G365" s="261"/>
      <c r="H365" s="261"/>
      <c r="I365" s="261"/>
      <c r="J365" s="261"/>
      <c r="K365" s="261"/>
      <c r="L365" s="261"/>
      <c r="M365" s="261"/>
      <c r="N365" s="261"/>
      <c r="O365" s="263"/>
      <c r="P365" s="133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</row>
    <row r="366" spans="1:33" ht="12.75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</row>
    <row r="367" spans="1:33" ht="12.75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</row>
    <row r="368" spans="1:33" ht="12.75">
      <c r="A368" s="126"/>
      <c r="B368" s="130"/>
      <c r="C368" s="130"/>
      <c r="D368" s="130"/>
      <c r="E368" s="130"/>
      <c r="F368" s="130"/>
      <c r="G368" s="130"/>
      <c r="H368" s="131">
        <v>2015</v>
      </c>
      <c r="I368" s="130"/>
      <c r="J368" s="131"/>
      <c r="K368" s="130"/>
      <c r="L368" s="130"/>
      <c r="M368" s="130"/>
      <c r="N368" s="130"/>
      <c r="O368" s="130"/>
      <c r="P368" s="130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</row>
    <row r="369" spans="1:33" s="6" customFormat="1" ht="12.75" customHeight="1">
      <c r="A369" s="127"/>
      <c r="B369" s="274" t="s">
        <v>2</v>
      </c>
      <c r="C369" s="277" t="s">
        <v>3</v>
      </c>
      <c r="D369" s="264" t="s">
        <v>4</v>
      </c>
      <c r="E369" s="264" t="s">
        <v>5</v>
      </c>
      <c r="F369" s="264" t="s">
        <v>6</v>
      </c>
      <c r="G369" s="264" t="s">
        <v>7</v>
      </c>
      <c r="H369" s="264" t="s">
        <v>8</v>
      </c>
      <c r="I369" s="264" t="s">
        <v>9</v>
      </c>
      <c r="J369" s="264" t="s">
        <v>10</v>
      </c>
      <c r="K369" s="264" t="s">
        <v>11</v>
      </c>
      <c r="L369" s="264" t="s">
        <v>12</v>
      </c>
      <c r="M369" s="264" t="s">
        <v>13</v>
      </c>
      <c r="N369" s="264" t="s">
        <v>14</v>
      </c>
      <c r="O369" s="267" t="s">
        <v>145</v>
      </c>
      <c r="P369" s="132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</row>
    <row r="370" spans="1:33" s="6" customFormat="1" ht="12.75">
      <c r="A370" s="127"/>
      <c r="B370" s="275"/>
      <c r="C370" s="278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8"/>
      <c r="P370" s="132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</row>
    <row r="371" spans="1:33" s="6" customFormat="1" ht="6" customHeight="1">
      <c r="A371" s="127"/>
      <c r="B371" s="275"/>
      <c r="C371" s="278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8"/>
      <c r="P371" s="132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  <c r="AF371" s="127"/>
      <c r="AG371" s="127"/>
    </row>
    <row r="372" spans="1:33" s="1" customFormat="1" ht="6" customHeight="1">
      <c r="A372" s="128"/>
      <c r="B372" s="276"/>
      <c r="C372" s="279"/>
      <c r="D372" s="266"/>
      <c r="E372" s="266"/>
      <c r="F372" s="266"/>
      <c r="G372" s="266"/>
      <c r="H372" s="266"/>
      <c r="I372" s="266"/>
      <c r="J372" s="266"/>
      <c r="K372" s="266"/>
      <c r="L372" s="266"/>
      <c r="M372" s="266"/>
      <c r="N372" s="266"/>
      <c r="O372" s="269"/>
      <c r="P372" s="133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</row>
    <row r="373" spans="1:33" s="1" customFormat="1" ht="13.5" customHeight="1">
      <c r="A373" s="128"/>
      <c r="B373" s="175" t="s">
        <v>15</v>
      </c>
      <c r="C373" s="182">
        <v>2859</v>
      </c>
      <c r="D373" s="183">
        <v>2577</v>
      </c>
      <c r="E373" s="183">
        <v>2566</v>
      </c>
      <c r="F373" s="183">
        <v>2588</v>
      </c>
      <c r="G373" s="183">
        <v>1807</v>
      </c>
      <c r="H373" s="183">
        <v>2138</v>
      </c>
      <c r="I373" s="183">
        <v>4479</v>
      </c>
      <c r="J373" s="183">
        <v>2975</v>
      </c>
      <c r="K373" s="183">
        <v>2209</v>
      </c>
      <c r="L373" s="183">
        <v>4232</v>
      </c>
      <c r="M373" s="183">
        <v>4210</v>
      </c>
      <c r="N373" s="183">
        <v>4605</v>
      </c>
      <c r="O373" s="185">
        <f aca="true" t="shared" si="41" ref="O373:O380">SUM(C373:N373)</f>
        <v>37245</v>
      </c>
      <c r="P373" s="164"/>
      <c r="Q373" s="137">
        <f aca="true" t="shared" si="42" ref="Q373:Q380">SUM(C373:G373)</f>
        <v>12397</v>
      </c>
      <c r="R373" s="128"/>
      <c r="S373" s="128"/>
      <c r="T373" s="128"/>
      <c r="U373" s="128"/>
      <c r="V373" s="128"/>
      <c r="W373" s="128"/>
      <c r="X373" s="128"/>
      <c r="Y373" s="137"/>
      <c r="Z373" s="128"/>
      <c r="AA373" s="128"/>
      <c r="AB373" s="128"/>
      <c r="AC373" s="128"/>
      <c r="AD373" s="128"/>
      <c r="AE373" s="128"/>
      <c r="AF373" s="128"/>
      <c r="AG373" s="128"/>
    </row>
    <row r="374" spans="1:33" s="1" customFormat="1" ht="13.5" customHeight="1">
      <c r="A374" s="128"/>
      <c r="B374" s="171" t="s">
        <v>16</v>
      </c>
      <c r="C374" s="177">
        <v>1597</v>
      </c>
      <c r="D374" s="180">
        <v>2157</v>
      </c>
      <c r="E374" s="180">
        <v>2624</v>
      </c>
      <c r="F374" s="180">
        <v>1197</v>
      </c>
      <c r="G374" s="180">
        <v>1202</v>
      </c>
      <c r="H374" s="180">
        <v>860</v>
      </c>
      <c r="I374" s="180">
        <v>1394</v>
      </c>
      <c r="J374" s="180">
        <v>1610</v>
      </c>
      <c r="K374" s="180">
        <v>2185</v>
      </c>
      <c r="L374" s="180">
        <v>1503</v>
      </c>
      <c r="M374" s="180">
        <v>1523</v>
      </c>
      <c r="N374" s="180">
        <v>2204</v>
      </c>
      <c r="O374" s="179">
        <f t="shared" si="41"/>
        <v>20056</v>
      </c>
      <c r="P374" s="164"/>
      <c r="Q374" s="137">
        <f t="shared" si="42"/>
        <v>8777</v>
      </c>
      <c r="R374" s="128"/>
      <c r="S374" s="128"/>
      <c r="T374" s="128"/>
      <c r="U374" s="128"/>
      <c r="V374" s="128"/>
      <c r="W374" s="128"/>
      <c r="X374" s="128"/>
      <c r="Y374" s="137"/>
      <c r="Z374" s="128"/>
      <c r="AA374" s="128"/>
      <c r="AB374" s="128"/>
      <c r="AC374" s="128"/>
      <c r="AD374" s="128"/>
      <c r="AE374" s="128"/>
      <c r="AF374" s="128"/>
      <c r="AG374" s="128"/>
    </row>
    <row r="375" spans="1:33" s="1" customFormat="1" ht="13.5" customHeight="1">
      <c r="A375" s="128"/>
      <c r="B375" s="171" t="s">
        <v>17</v>
      </c>
      <c r="C375" s="177">
        <v>1446</v>
      </c>
      <c r="D375" s="180">
        <v>740</v>
      </c>
      <c r="E375" s="180">
        <v>1328</v>
      </c>
      <c r="F375" s="180">
        <v>2031</v>
      </c>
      <c r="G375" s="180">
        <v>1223</v>
      </c>
      <c r="H375" s="180">
        <v>2275</v>
      </c>
      <c r="I375" s="180">
        <v>1948</v>
      </c>
      <c r="J375" s="180">
        <v>1330</v>
      </c>
      <c r="K375" s="180">
        <v>2737</v>
      </c>
      <c r="L375" s="180">
        <v>1806</v>
      </c>
      <c r="M375" s="180">
        <v>1632</v>
      </c>
      <c r="N375" s="180">
        <v>2430</v>
      </c>
      <c r="O375" s="179">
        <f t="shared" si="41"/>
        <v>20926</v>
      </c>
      <c r="P375" s="164"/>
      <c r="Q375" s="137">
        <f t="shared" si="42"/>
        <v>6768</v>
      </c>
      <c r="R375" s="128"/>
      <c r="S375" s="128"/>
      <c r="T375" s="128"/>
      <c r="U375" s="128"/>
      <c r="V375" s="128"/>
      <c r="W375" s="128"/>
      <c r="X375" s="128"/>
      <c r="Y375" s="137"/>
      <c r="Z375" s="128"/>
      <c r="AA375" s="128"/>
      <c r="AB375" s="128"/>
      <c r="AC375" s="128"/>
      <c r="AD375" s="128"/>
      <c r="AE375" s="128"/>
      <c r="AF375" s="128"/>
      <c r="AG375" s="128"/>
    </row>
    <row r="376" spans="1:33" s="1" customFormat="1" ht="13.5" customHeight="1">
      <c r="A376" s="128"/>
      <c r="B376" s="171" t="s">
        <v>18</v>
      </c>
      <c r="C376" s="177">
        <v>377</v>
      </c>
      <c r="D376" s="180">
        <v>327</v>
      </c>
      <c r="E376" s="180">
        <v>423</v>
      </c>
      <c r="F376" s="180">
        <v>734</v>
      </c>
      <c r="G376" s="180">
        <v>659</v>
      </c>
      <c r="H376" s="180">
        <v>797</v>
      </c>
      <c r="I376" s="180">
        <v>1263</v>
      </c>
      <c r="J376" s="180">
        <v>861</v>
      </c>
      <c r="K376" s="180">
        <v>1107</v>
      </c>
      <c r="L376" s="180">
        <v>827</v>
      </c>
      <c r="M376" s="180">
        <v>653</v>
      </c>
      <c r="N376" s="180">
        <v>501</v>
      </c>
      <c r="O376" s="179">
        <f t="shared" si="41"/>
        <v>8529</v>
      </c>
      <c r="P376" s="164"/>
      <c r="Q376" s="137">
        <f t="shared" si="42"/>
        <v>2520</v>
      </c>
      <c r="R376" s="128"/>
      <c r="S376" s="128"/>
      <c r="T376" s="128"/>
      <c r="U376" s="128"/>
      <c r="V376" s="128"/>
      <c r="W376" s="128"/>
      <c r="X376" s="128"/>
      <c r="Y376" s="137"/>
      <c r="Z376" s="128"/>
      <c r="AA376" s="128"/>
      <c r="AB376" s="128"/>
      <c r="AC376" s="128"/>
      <c r="AD376" s="128"/>
      <c r="AE376" s="128"/>
      <c r="AF376" s="128"/>
      <c r="AG376" s="128"/>
    </row>
    <row r="377" spans="1:33" s="1" customFormat="1" ht="13.5" customHeight="1">
      <c r="A377" s="128"/>
      <c r="B377" s="171" t="s">
        <v>102</v>
      </c>
      <c r="C377" s="177">
        <v>2353</v>
      </c>
      <c r="D377" s="180">
        <v>1944</v>
      </c>
      <c r="E377" s="180">
        <v>2038</v>
      </c>
      <c r="F377" s="180">
        <v>2324</v>
      </c>
      <c r="G377" s="180">
        <v>1859</v>
      </c>
      <c r="H377" s="180">
        <v>2088</v>
      </c>
      <c r="I377" s="180">
        <v>2403</v>
      </c>
      <c r="J377" s="180">
        <v>2368</v>
      </c>
      <c r="K377" s="180">
        <v>1769</v>
      </c>
      <c r="L377" s="180">
        <v>2468</v>
      </c>
      <c r="M377" s="180">
        <v>2508</v>
      </c>
      <c r="N377" s="180">
        <v>3073</v>
      </c>
      <c r="O377" s="179">
        <f t="shared" si="41"/>
        <v>27195</v>
      </c>
      <c r="P377" s="164"/>
      <c r="Q377" s="137">
        <f t="shared" si="42"/>
        <v>10518</v>
      </c>
      <c r="R377" s="128"/>
      <c r="S377" s="128"/>
      <c r="T377" s="128"/>
      <c r="U377" s="128"/>
      <c r="V377" s="128"/>
      <c r="W377" s="128"/>
      <c r="X377" s="128"/>
      <c r="Y377" s="137"/>
      <c r="Z377" s="128"/>
      <c r="AA377" s="128"/>
      <c r="AB377" s="128"/>
      <c r="AC377" s="128"/>
      <c r="AD377" s="128"/>
      <c r="AE377" s="128"/>
      <c r="AF377" s="128"/>
      <c r="AG377" s="128"/>
    </row>
    <row r="378" spans="1:33" s="1" customFormat="1" ht="13.5" customHeight="1">
      <c r="A378" s="128"/>
      <c r="B378" s="171" t="s">
        <v>103</v>
      </c>
      <c r="C378" s="177">
        <v>1267</v>
      </c>
      <c r="D378" s="180">
        <v>1001</v>
      </c>
      <c r="E378" s="180">
        <v>1054</v>
      </c>
      <c r="F378" s="180">
        <v>1370</v>
      </c>
      <c r="G378" s="180">
        <v>1029</v>
      </c>
      <c r="H378" s="180">
        <v>1092</v>
      </c>
      <c r="I378" s="180">
        <v>1377</v>
      </c>
      <c r="J378" s="180">
        <v>1141</v>
      </c>
      <c r="K378" s="180">
        <v>795</v>
      </c>
      <c r="L378" s="180">
        <v>1331</v>
      </c>
      <c r="M378" s="180">
        <v>1256</v>
      </c>
      <c r="N378" s="180">
        <v>1736</v>
      </c>
      <c r="O378" s="179">
        <f>SUM(C378:N378)</f>
        <v>14449</v>
      </c>
      <c r="P378" s="164"/>
      <c r="Q378" s="137">
        <f t="shared" si="42"/>
        <v>5721</v>
      </c>
      <c r="R378" s="128"/>
      <c r="S378" s="128"/>
      <c r="T378" s="128"/>
      <c r="U378" s="128"/>
      <c r="V378" s="128"/>
      <c r="W378" s="128"/>
      <c r="X378" s="128"/>
      <c r="Y378" s="137">
        <f>SUM($C$378:$M$378)</f>
        <v>12713</v>
      </c>
      <c r="Z378" s="128"/>
      <c r="AA378" s="128"/>
      <c r="AB378" s="128"/>
      <c r="AC378" s="128"/>
      <c r="AD378" s="128"/>
      <c r="AE378" s="128"/>
      <c r="AF378" s="128"/>
      <c r="AG378" s="128"/>
    </row>
    <row r="379" spans="1:33" s="1" customFormat="1" ht="13.5" customHeight="1">
      <c r="A379" s="128"/>
      <c r="B379" s="171" t="s">
        <v>100</v>
      </c>
      <c r="C379" s="177">
        <v>488</v>
      </c>
      <c r="D379" s="180">
        <v>383</v>
      </c>
      <c r="E379" s="180">
        <v>378</v>
      </c>
      <c r="F379" s="180">
        <v>370</v>
      </c>
      <c r="G379" s="180">
        <v>325</v>
      </c>
      <c r="H379" s="180">
        <v>426</v>
      </c>
      <c r="I379" s="180">
        <v>487</v>
      </c>
      <c r="J379" s="180">
        <v>458</v>
      </c>
      <c r="K379" s="180">
        <v>401</v>
      </c>
      <c r="L379" s="180">
        <v>562</v>
      </c>
      <c r="M379" s="180">
        <v>700</v>
      </c>
      <c r="N379" s="180">
        <v>612</v>
      </c>
      <c r="O379" s="179">
        <f t="shared" si="41"/>
        <v>5590</v>
      </c>
      <c r="P379" s="164"/>
      <c r="Q379" s="137">
        <f t="shared" si="42"/>
        <v>1944</v>
      </c>
      <c r="R379" s="128"/>
      <c r="S379" s="128"/>
      <c r="T379" s="128"/>
      <c r="U379" s="128"/>
      <c r="V379" s="128"/>
      <c r="W379" s="128"/>
      <c r="X379" s="128"/>
      <c r="Y379" s="137">
        <f>SUM($C$379:$M$379)</f>
        <v>4978</v>
      </c>
      <c r="Z379" s="128"/>
      <c r="AA379" s="128"/>
      <c r="AB379" s="128"/>
      <c r="AC379" s="128"/>
      <c r="AD379" s="128"/>
      <c r="AE379" s="128"/>
      <c r="AF379" s="128"/>
      <c r="AG379" s="128"/>
    </row>
    <row r="380" spans="1:33" s="1" customFormat="1" ht="13.5" customHeight="1">
      <c r="A380" s="128"/>
      <c r="B380" s="171" t="s">
        <v>106</v>
      </c>
      <c r="C380" s="177">
        <v>196</v>
      </c>
      <c r="D380" s="180">
        <v>225</v>
      </c>
      <c r="E380" s="180">
        <v>223</v>
      </c>
      <c r="F380" s="180">
        <v>168</v>
      </c>
      <c r="G380" s="180">
        <v>159</v>
      </c>
      <c r="H380" s="180">
        <v>254</v>
      </c>
      <c r="I380" s="180">
        <v>166</v>
      </c>
      <c r="J380" s="180">
        <v>172</v>
      </c>
      <c r="K380" s="180">
        <v>132</v>
      </c>
      <c r="L380" s="180">
        <v>187</v>
      </c>
      <c r="M380" s="180">
        <v>193</v>
      </c>
      <c r="N380" s="180">
        <v>249</v>
      </c>
      <c r="O380" s="179">
        <f t="shared" si="41"/>
        <v>2324</v>
      </c>
      <c r="P380" s="164"/>
      <c r="Q380" s="137">
        <f t="shared" si="42"/>
        <v>971</v>
      </c>
      <c r="R380" s="128"/>
      <c r="S380" s="128"/>
      <c r="T380" s="128"/>
      <c r="U380" s="128"/>
      <c r="V380" s="128"/>
      <c r="W380" s="128"/>
      <c r="X380" s="128"/>
      <c r="Y380" s="137">
        <f>SUM($C$380:$M$380)</f>
        <v>2075</v>
      </c>
      <c r="Z380" s="128"/>
      <c r="AA380" s="128"/>
      <c r="AB380" s="128"/>
      <c r="AC380" s="128"/>
      <c r="AD380" s="128"/>
      <c r="AE380" s="128"/>
      <c r="AF380" s="128"/>
      <c r="AG380" s="128"/>
    </row>
    <row r="381" spans="1:33" s="1" customFormat="1" ht="13.5" customHeight="1">
      <c r="A381" s="128"/>
      <c r="B381" s="270" t="s">
        <v>20</v>
      </c>
      <c r="C381" s="272">
        <f aca="true" t="shared" si="43" ref="C381:N381">SUM(C373:C377)</f>
        <v>8632</v>
      </c>
      <c r="D381" s="260">
        <f t="shared" si="43"/>
        <v>7745</v>
      </c>
      <c r="E381" s="260">
        <f t="shared" si="43"/>
        <v>8979</v>
      </c>
      <c r="F381" s="260">
        <f t="shared" si="43"/>
        <v>8874</v>
      </c>
      <c r="G381" s="260">
        <f t="shared" si="43"/>
        <v>6750</v>
      </c>
      <c r="H381" s="260">
        <f t="shared" si="43"/>
        <v>8158</v>
      </c>
      <c r="I381" s="260">
        <f t="shared" si="43"/>
        <v>11487</v>
      </c>
      <c r="J381" s="260">
        <f t="shared" si="43"/>
        <v>9144</v>
      </c>
      <c r="K381" s="260">
        <f t="shared" si="43"/>
        <v>10007</v>
      </c>
      <c r="L381" s="260">
        <f t="shared" si="43"/>
        <v>10836</v>
      </c>
      <c r="M381" s="260">
        <f t="shared" si="43"/>
        <v>10526</v>
      </c>
      <c r="N381" s="260">
        <f t="shared" si="43"/>
        <v>12813</v>
      </c>
      <c r="O381" s="262">
        <f>SUM(C381:N381)</f>
        <v>113951</v>
      </c>
      <c r="P381" s="133"/>
      <c r="Q381" s="128"/>
      <c r="R381" s="128"/>
      <c r="S381" s="128"/>
      <c r="T381" s="128"/>
      <c r="U381" s="128"/>
      <c r="V381" s="128"/>
      <c r="W381" s="128"/>
      <c r="X381" s="128"/>
      <c r="Y381" s="137"/>
      <c r="Z381" s="128"/>
      <c r="AA381" s="128"/>
      <c r="AB381" s="128"/>
      <c r="AC381" s="128"/>
      <c r="AD381" s="128"/>
      <c r="AE381" s="128"/>
      <c r="AF381" s="128"/>
      <c r="AG381" s="128"/>
    </row>
    <row r="382" spans="1:33" s="1" customFormat="1" ht="13.5" customHeight="1">
      <c r="A382" s="128"/>
      <c r="B382" s="271"/>
      <c r="C382" s="273"/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3"/>
      <c r="P382" s="133"/>
      <c r="Q382" s="128"/>
      <c r="R382" s="128"/>
      <c r="S382" s="128"/>
      <c r="T382" s="128"/>
      <c r="U382" s="128"/>
      <c r="V382" s="128"/>
      <c r="W382" s="128"/>
      <c r="X382" s="128"/>
      <c r="Y382" s="137">
        <f>SUM($C$382:$M$382)</f>
        <v>0</v>
      </c>
      <c r="Z382" s="128"/>
      <c r="AA382" s="128"/>
      <c r="AB382" s="128"/>
      <c r="AC382" s="128"/>
      <c r="AD382" s="128"/>
      <c r="AE382" s="128"/>
      <c r="AF382" s="128"/>
      <c r="AG382" s="128"/>
    </row>
    <row r="383" spans="1:33" s="1" customFormat="1" ht="12">
      <c r="A383" s="128"/>
      <c r="B383" s="167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33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</row>
    <row r="384" spans="1:33" s="1" customFormat="1" ht="12">
      <c r="A384" s="128"/>
      <c r="B384" s="167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33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</row>
    <row r="385" spans="1:33" ht="12.75">
      <c r="A385" s="126"/>
      <c r="B385" s="130"/>
      <c r="C385" s="130"/>
      <c r="D385" s="130"/>
      <c r="E385" s="130"/>
      <c r="F385" s="130"/>
      <c r="G385" s="130"/>
      <c r="H385" s="131">
        <v>2016</v>
      </c>
      <c r="I385" s="130"/>
      <c r="J385" s="131"/>
      <c r="K385" s="130"/>
      <c r="L385" s="130"/>
      <c r="M385" s="130"/>
      <c r="N385" s="130"/>
      <c r="O385" s="130"/>
      <c r="P385" s="130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</row>
    <row r="386" spans="1:33" s="6" customFormat="1" ht="12.75" customHeight="1">
      <c r="A386" s="127"/>
      <c r="B386" s="274" t="s">
        <v>2</v>
      </c>
      <c r="C386" s="277" t="s">
        <v>3</v>
      </c>
      <c r="D386" s="264" t="s">
        <v>4</v>
      </c>
      <c r="E386" s="264" t="s">
        <v>5</v>
      </c>
      <c r="F386" s="264" t="s">
        <v>6</v>
      </c>
      <c r="G386" s="264" t="s">
        <v>7</v>
      </c>
      <c r="H386" s="264" t="s">
        <v>8</v>
      </c>
      <c r="I386" s="264" t="s">
        <v>9</v>
      </c>
      <c r="J386" s="264" t="s">
        <v>10</v>
      </c>
      <c r="K386" s="264" t="s">
        <v>11</v>
      </c>
      <c r="L386" s="264" t="s">
        <v>12</v>
      </c>
      <c r="M386" s="264" t="s">
        <v>13</v>
      </c>
      <c r="N386" s="264" t="s">
        <v>14</v>
      </c>
      <c r="O386" s="267" t="s">
        <v>146</v>
      </c>
      <c r="P386" s="132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</row>
    <row r="387" spans="1:33" s="6" customFormat="1" ht="12.75">
      <c r="A387" s="127"/>
      <c r="B387" s="275"/>
      <c r="C387" s="278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8"/>
      <c r="P387" s="132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</row>
    <row r="388" spans="1:33" s="6" customFormat="1" ht="6" customHeight="1">
      <c r="A388" s="127"/>
      <c r="B388" s="275"/>
      <c r="C388" s="278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8"/>
      <c r="P388" s="132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</row>
    <row r="389" spans="1:33" s="1" customFormat="1" ht="6" customHeight="1">
      <c r="A389" s="128"/>
      <c r="B389" s="276"/>
      <c r="C389" s="279"/>
      <c r="D389" s="266"/>
      <c r="E389" s="266"/>
      <c r="F389" s="266"/>
      <c r="G389" s="266"/>
      <c r="H389" s="266"/>
      <c r="I389" s="266"/>
      <c r="J389" s="266"/>
      <c r="K389" s="266"/>
      <c r="L389" s="266"/>
      <c r="M389" s="266"/>
      <c r="N389" s="266"/>
      <c r="O389" s="269"/>
      <c r="P389" s="133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8"/>
      <c r="AE389" s="128"/>
      <c r="AF389" s="128"/>
      <c r="AG389" s="128"/>
    </row>
    <row r="390" spans="1:33" s="1" customFormat="1" ht="13.5" customHeight="1">
      <c r="A390" s="128"/>
      <c r="B390" s="175" t="s">
        <v>15</v>
      </c>
      <c r="C390" s="182">
        <v>3187</v>
      </c>
      <c r="D390" s="183">
        <v>2331</v>
      </c>
      <c r="E390" s="183">
        <v>2375</v>
      </c>
      <c r="F390" s="183">
        <v>2724</v>
      </c>
      <c r="G390" s="183">
        <v>1710</v>
      </c>
      <c r="H390" s="183">
        <v>1951</v>
      </c>
      <c r="I390" s="183">
        <v>3915</v>
      </c>
      <c r="J390" s="183">
        <v>2746</v>
      </c>
      <c r="K390" s="183">
        <v>2331</v>
      </c>
      <c r="L390" s="183">
        <v>4450</v>
      </c>
      <c r="M390" s="183">
        <v>4065</v>
      </c>
      <c r="N390" s="183">
        <v>4940</v>
      </c>
      <c r="O390" s="185">
        <f>SUM(C390:N390)</f>
        <v>36725</v>
      </c>
      <c r="P390" s="164"/>
      <c r="Q390" s="137">
        <f aca="true" t="shared" si="44" ref="Q390:Q397">SUM(C390:G390)</f>
        <v>12327</v>
      </c>
      <c r="R390" s="128"/>
      <c r="S390" s="128"/>
      <c r="T390" s="128"/>
      <c r="U390" s="128"/>
      <c r="V390" s="128"/>
      <c r="W390" s="128"/>
      <c r="X390" s="128"/>
      <c r="Y390" s="137"/>
      <c r="Z390" s="128"/>
      <c r="AA390" s="128"/>
      <c r="AB390" s="128"/>
      <c r="AC390" s="128"/>
      <c r="AD390" s="128"/>
      <c r="AE390" s="128"/>
      <c r="AF390" s="128"/>
      <c r="AG390" s="128"/>
    </row>
    <row r="391" spans="1:33" s="1" customFormat="1" ht="13.5" customHeight="1">
      <c r="A391" s="128"/>
      <c r="B391" s="171" t="s">
        <v>16</v>
      </c>
      <c r="C391" s="177">
        <v>1804</v>
      </c>
      <c r="D391" s="180">
        <v>2701</v>
      </c>
      <c r="E391" s="180">
        <v>3021</v>
      </c>
      <c r="F391" s="180">
        <v>1420</v>
      </c>
      <c r="G391" s="180">
        <v>1023</v>
      </c>
      <c r="H391" s="180">
        <v>929</v>
      </c>
      <c r="I391" s="180">
        <v>1084</v>
      </c>
      <c r="J391" s="180">
        <v>1880</v>
      </c>
      <c r="K391" s="180">
        <v>1914</v>
      </c>
      <c r="L391" s="180">
        <v>1403</v>
      </c>
      <c r="M391" s="180">
        <v>1744</v>
      </c>
      <c r="N391" s="180">
        <v>2228</v>
      </c>
      <c r="O391" s="179">
        <f aca="true" t="shared" si="45" ref="O391:O397">SUM(C391:N391)</f>
        <v>21151</v>
      </c>
      <c r="P391" s="164"/>
      <c r="Q391" s="137">
        <f t="shared" si="44"/>
        <v>9969</v>
      </c>
      <c r="R391" s="128"/>
      <c r="S391" s="128"/>
      <c r="T391" s="128"/>
      <c r="U391" s="128"/>
      <c r="V391" s="128"/>
      <c r="W391" s="128"/>
      <c r="X391" s="128"/>
      <c r="Y391" s="137"/>
      <c r="Z391" s="128"/>
      <c r="AA391" s="128"/>
      <c r="AB391" s="128"/>
      <c r="AC391" s="128"/>
      <c r="AD391" s="128"/>
      <c r="AE391" s="128"/>
      <c r="AF391" s="128"/>
      <c r="AG391" s="128"/>
    </row>
    <row r="392" spans="1:33" s="1" customFormat="1" ht="13.5" customHeight="1">
      <c r="A392" s="128"/>
      <c r="B392" s="171" t="s">
        <v>17</v>
      </c>
      <c r="C392" s="177">
        <v>1658</v>
      </c>
      <c r="D392" s="180">
        <v>1011</v>
      </c>
      <c r="E392" s="180">
        <v>1660</v>
      </c>
      <c r="F392" s="180">
        <v>1771</v>
      </c>
      <c r="G392" s="180">
        <v>1272</v>
      </c>
      <c r="H392" s="180">
        <v>2078</v>
      </c>
      <c r="I392" s="180">
        <v>2231</v>
      </c>
      <c r="J392" s="180">
        <v>1476</v>
      </c>
      <c r="K392" s="180">
        <v>3496</v>
      </c>
      <c r="L392" s="180">
        <v>1867</v>
      </c>
      <c r="M392" s="180">
        <v>1667</v>
      </c>
      <c r="N392" s="180">
        <v>2622</v>
      </c>
      <c r="O392" s="179">
        <f t="shared" si="45"/>
        <v>22809</v>
      </c>
      <c r="P392" s="164"/>
      <c r="Q392" s="137">
        <f t="shared" si="44"/>
        <v>7372</v>
      </c>
      <c r="R392" s="128"/>
      <c r="S392" s="128"/>
      <c r="T392" s="128"/>
      <c r="U392" s="128"/>
      <c r="V392" s="128"/>
      <c r="W392" s="128"/>
      <c r="X392" s="128"/>
      <c r="Y392" s="137"/>
      <c r="Z392" s="128"/>
      <c r="AA392" s="128"/>
      <c r="AB392" s="128"/>
      <c r="AC392" s="128"/>
      <c r="AD392" s="128"/>
      <c r="AE392" s="128"/>
      <c r="AF392" s="128"/>
      <c r="AG392" s="128"/>
    </row>
    <row r="393" spans="1:33" s="1" customFormat="1" ht="13.5" customHeight="1">
      <c r="A393" s="128"/>
      <c r="B393" s="171" t="s">
        <v>18</v>
      </c>
      <c r="C393" s="177">
        <v>443</v>
      </c>
      <c r="D393" s="180">
        <v>266</v>
      </c>
      <c r="E393" s="180">
        <v>529</v>
      </c>
      <c r="F393" s="180">
        <v>736</v>
      </c>
      <c r="G393" s="180">
        <v>669</v>
      </c>
      <c r="H393" s="180">
        <v>571</v>
      </c>
      <c r="I393" s="180">
        <v>1442</v>
      </c>
      <c r="J393" s="180">
        <v>792</v>
      </c>
      <c r="K393" s="180">
        <v>1575</v>
      </c>
      <c r="L393" s="180">
        <v>818</v>
      </c>
      <c r="M393" s="180">
        <v>699</v>
      </c>
      <c r="N393" s="180">
        <v>603</v>
      </c>
      <c r="O393" s="179">
        <f t="shared" si="45"/>
        <v>9143</v>
      </c>
      <c r="P393" s="164"/>
      <c r="Q393" s="137">
        <f t="shared" si="44"/>
        <v>2643</v>
      </c>
      <c r="R393" s="128"/>
      <c r="S393" s="128"/>
      <c r="T393" s="128"/>
      <c r="U393" s="128"/>
      <c r="V393" s="128"/>
      <c r="W393" s="128"/>
      <c r="X393" s="128"/>
      <c r="Y393" s="137"/>
      <c r="Z393" s="128"/>
      <c r="AA393" s="128"/>
      <c r="AB393" s="128"/>
      <c r="AC393" s="128"/>
      <c r="AD393" s="128"/>
      <c r="AE393" s="128"/>
      <c r="AF393" s="128"/>
      <c r="AG393" s="128"/>
    </row>
    <row r="394" spans="1:33" s="1" customFormat="1" ht="13.5" customHeight="1">
      <c r="A394" s="128"/>
      <c r="B394" s="171" t="s">
        <v>102</v>
      </c>
      <c r="C394" s="177">
        <v>1993</v>
      </c>
      <c r="D394" s="180">
        <v>1850</v>
      </c>
      <c r="E394" s="180">
        <v>1976</v>
      </c>
      <c r="F394" s="180">
        <v>1907</v>
      </c>
      <c r="G394" s="180">
        <v>1677</v>
      </c>
      <c r="H394" s="180">
        <v>2092</v>
      </c>
      <c r="I394" s="180">
        <v>2359</v>
      </c>
      <c r="J394" s="180">
        <v>2270</v>
      </c>
      <c r="K394" s="180">
        <v>1860</v>
      </c>
      <c r="L394" s="180">
        <v>2405</v>
      </c>
      <c r="M394" s="180">
        <v>2514</v>
      </c>
      <c r="N394" s="180">
        <v>2945</v>
      </c>
      <c r="O394" s="179">
        <f t="shared" si="45"/>
        <v>25848</v>
      </c>
      <c r="P394" s="164"/>
      <c r="Q394" s="137">
        <f t="shared" si="44"/>
        <v>9403</v>
      </c>
      <c r="R394" s="128"/>
      <c r="S394" s="128"/>
      <c r="T394" s="128"/>
      <c r="U394" s="128"/>
      <c r="V394" s="128"/>
      <c r="W394" s="128"/>
      <c r="X394" s="128"/>
      <c r="Y394" s="137"/>
      <c r="Z394" s="128"/>
      <c r="AA394" s="128"/>
      <c r="AB394" s="128"/>
      <c r="AC394" s="128"/>
      <c r="AD394" s="128"/>
      <c r="AE394" s="128"/>
      <c r="AF394" s="128"/>
      <c r="AG394" s="128"/>
    </row>
    <row r="395" spans="1:33" s="1" customFormat="1" ht="13.5" customHeight="1">
      <c r="A395" s="128"/>
      <c r="B395" s="171" t="s">
        <v>103</v>
      </c>
      <c r="C395" s="177">
        <v>1133</v>
      </c>
      <c r="D395" s="180">
        <v>994</v>
      </c>
      <c r="E395" s="180">
        <v>1050</v>
      </c>
      <c r="F395" s="180">
        <v>998</v>
      </c>
      <c r="G395" s="180">
        <v>915</v>
      </c>
      <c r="H395" s="180">
        <v>1290</v>
      </c>
      <c r="I395" s="180">
        <v>1321</v>
      </c>
      <c r="J395" s="180">
        <v>1212</v>
      </c>
      <c r="K395" s="180">
        <v>974</v>
      </c>
      <c r="L395" s="180">
        <v>1294</v>
      </c>
      <c r="M395" s="180">
        <v>1311</v>
      </c>
      <c r="N395" s="180">
        <v>1671</v>
      </c>
      <c r="O395" s="179">
        <f t="shared" si="45"/>
        <v>14163</v>
      </c>
      <c r="P395" s="164"/>
      <c r="Q395" s="137">
        <f t="shared" si="44"/>
        <v>5090</v>
      </c>
      <c r="R395" s="128"/>
      <c r="S395" s="128"/>
      <c r="T395" s="128"/>
      <c r="U395" s="128"/>
      <c r="V395" s="128"/>
      <c r="W395" s="128"/>
      <c r="X395" s="128"/>
      <c r="Y395" s="137">
        <f>SUM($C$395:$N$395)</f>
        <v>14163</v>
      </c>
      <c r="Z395" s="128"/>
      <c r="AA395" s="128"/>
      <c r="AB395" s="128"/>
      <c r="AC395" s="128"/>
      <c r="AD395" s="128"/>
      <c r="AE395" s="128"/>
      <c r="AF395" s="128"/>
      <c r="AG395" s="128"/>
    </row>
    <row r="396" spans="1:33" s="1" customFormat="1" ht="13.5" customHeight="1">
      <c r="A396" s="128"/>
      <c r="B396" s="171" t="s">
        <v>100</v>
      </c>
      <c r="C396" s="177">
        <v>455</v>
      </c>
      <c r="D396" s="180">
        <v>378</v>
      </c>
      <c r="E396" s="180">
        <v>462</v>
      </c>
      <c r="F396" s="180">
        <v>405</v>
      </c>
      <c r="G396" s="180">
        <v>350</v>
      </c>
      <c r="H396" s="180">
        <v>298</v>
      </c>
      <c r="I396" s="180">
        <v>404</v>
      </c>
      <c r="J396" s="180">
        <v>588</v>
      </c>
      <c r="K396" s="180">
        <v>425</v>
      </c>
      <c r="L396" s="180">
        <v>585</v>
      </c>
      <c r="M396" s="180">
        <v>562</v>
      </c>
      <c r="N396" s="180">
        <v>629</v>
      </c>
      <c r="O396" s="179">
        <f t="shared" si="45"/>
        <v>5541</v>
      </c>
      <c r="P396" s="164"/>
      <c r="Q396" s="137">
        <f t="shared" si="44"/>
        <v>2050</v>
      </c>
      <c r="R396" s="128"/>
      <c r="S396" s="128"/>
      <c r="T396" s="128"/>
      <c r="U396" s="128"/>
      <c r="V396" s="128"/>
      <c r="W396" s="128"/>
      <c r="X396" s="128"/>
      <c r="Y396" s="137">
        <f>SUM($C$396:$N$396)</f>
        <v>5541</v>
      </c>
      <c r="Z396" s="128"/>
      <c r="AA396" s="128"/>
      <c r="AB396" s="128"/>
      <c r="AC396" s="128"/>
      <c r="AD396" s="128"/>
      <c r="AE396" s="128"/>
      <c r="AF396" s="128"/>
      <c r="AG396" s="128"/>
    </row>
    <row r="397" spans="1:33" s="1" customFormat="1" ht="13.5" customHeight="1">
      <c r="A397" s="128"/>
      <c r="B397" s="171" t="s">
        <v>106</v>
      </c>
      <c r="C397" s="177">
        <v>129</v>
      </c>
      <c r="D397" s="180">
        <v>133</v>
      </c>
      <c r="E397" s="180">
        <v>131</v>
      </c>
      <c r="F397" s="180">
        <v>172</v>
      </c>
      <c r="G397" s="180">
        <v>140</v>
      </c>
      <c r="H397" s="180">
        <v>169</v>
      </c>
      <c r="I397" s="180">
        <v>192</v>
      </c>
      <c r="J397" s="180">
        <v>146</v>
      </c>
      <c r="K397" s="180">
        <v>105</v>
      </c>
      <c r="L397" s="180">
        <v>65</v>
      </c>
      <c r="M397" s="180">
        <v>114</v>
      </c>
      <c r="N397" s="180">
        <v>48</v>
      </c>
      <c r="O397" s="179">
        <f t="shared" si="45"/>
        <v>1544</v>
      </c>
      <c r="P397" s="164"/>
      <c r="Q397" s="137">
        <f t="shared" si="44"/>
        <v>705</v>
      </c>
      <c r="R397" s="128"/>
      <c r="S397" s="128"/>
      <c r="T397" s="128"/>
      <c r="U397" s="128"/>
      <c r="V397" s="128"/>
      <c r="W397" s="128"/>
      <c r="X397" s="128"/>
      <c r="Y397" s="137">
        <f>SUM($C$397:$N$397)</f>
        <v>1544</v>
      </c>
      <c r="Z397" s="128"/>
      <c r="AA397" s="128"/>
      <c r="AB397" s="128"/>
      <c r="AC397" s="128"/>
      <c r="AD397" s="128"/>
      <c r="AE397" s="128"/>
      <c r="AF397" s="128"/>
      <c r="AG397" s="128"/>
    </row>
    <row r="398" spans="1:33" s="1" customFormat="1" ht="13.5" customHeight="1">
      <c r="A398" s="128"/>
      <c r="B398" s="270" t="s">
        <v>20</v>
      </c>
      <c r="C398" s="272">
        <f aca="true" t="shared" si="46" ref="C398:N398">SUM(C390:C394)</f>
        <v>9085</v>
      </c>
      <c r="D398" s="260">
        <f t="shared" si="46"/>
        <v>8159</v>
      </c>
      <c r="E398" s="260">
        <f t="shared" si="46"/>
        <v>9561</v>
      </c>
      <c r="F398" s="260">
        <f t="shared" si="46"/>
        <v>8558</v>
      </c>
      <c r="G398" s="260">
        <f t="shared" si="46"/>
        <v>6351</v>
      </c>
      <c r="H398" s="260">
        <f t="shared" si="46"/>
        <v>7621</v>
      </c>
      <c r="I398" s="260">
        <f t="shared" si="46"/>
        <v>11031</v>
      </c>
      <c r="J398" s="260">
        <f t="shared" si="46"/>
        <v>9164</v>
      </c>
      <c r="K398" s="260">
        <f t="shared" si="46"/>
        <v>11176</v>
      </c>
      <c r="L398" s="260">
        <f t="shared" si="46"/>
        <v>10943</v>
      </c>
      <c r="M398" s="260">
        <f t="shared" si="46"/>
        <v>10689</v>
      </c>
      <c r="N398" s="260">
        <f t="shared" si="46"/>
        <v>13338</v>
      </c>
      <c r="O398" s="262">
        <f>SUM(C398:N398)</f>
        <v>115676</v>
      </c>
      <c r="P398" s="133"/>
      <c r="Q398" s="128"/>
      <c r="R398" s="128"/>
      <c r="S398" s="128"/>
      <c r="T398" s="128"/>
      <c r="U398" s="128"/>
      <c r="V398" s="128"/>
      <c r="W398" s="128"/>
      <c r="X398" s="128"/>
      <c r="Y398" s="137"/>
      <c r="Z398" s="128"/>
      <c r="AA398" s="128"/>
      <c r="AB398" s="128"/>
      <c r="AC398" s="128"/>
      <c r="AD398" s="128"/>
      <c r="AE398" s="128"/>
      <c r="AF398" s="128"/>
      <c r="AG398" s="128"/>
    </row>
    <row r="399" spans="1:33" s="1" customFormat="1" ht="13.5" customHeight="1">
      <c r="A399" s="128"/>
      <c r="B399" s="271"/>
      <c r="C399" s="273"/>
      <c r="D399" s="261"/>
      <c r="E399" s="261"/>
      <c r="F399" s="261"/>
      <c r="G399" s="261"/>
      <c r="H399" s="261"/>
      <c r="I399" s="261"/>
      <c r="J399" s="261"/>
      <c r="K399" s="261"/>
      <c r="L399" s="261"/>
      <c r="M399" s="261"/>
      <c r="N399" s="261"/>
      <c r="O399" s="263"/>
      <c r="P399" s="133"/>
      <c r="Q399" s="128"/>
      <c r="R399" s="128"/>
      <c r="S399" s="128"/>
      <c r="T399" s="128"/>
      <c r="U399" s="128"/>
      <c r="V399" s="128"/>
      <c r="W399" s="128"/>
      <c r="X399" s="128"/>
      <c r="Y399" s="137">
        <f>SUM($C$399:$N$399)</f>
        <v>0</v>
      </c>
      <c r="Z399" s="128"/>
      <c r="AA399" s="128"/>
      <c r="AB399" s="128"/>
      <c r="AC399" s="128"/>
      <c r="AD399" s="128"/>
      <c r="AE399" s="128"/>
      <c r="AF399" s="128"/>
      <c r="AG399" s="128"/>
    </row>
    <row r="400" spans="1:33" s="1" customFormat="1" ht="12">
      <c r="A400" s="128"/>
      <c r="B400" s="167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33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128"/>
      <c r="AE400" s="128"/>
      <c r="AF400" s="128"/>
      <c r="AG400" s="128"/>
    </row>
    <row r="401" spans="1:33" s="1" customFormat="1" ht="12">
      <c r="A401" s="128"/>
      <c r="B401" s="167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33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128"/>
      <c r="AE401" s="128"/>
      <c r="AF401" s="128"/>
      <c r="AG401" s="128"/>
    </row>
    <row r="402" spans="1:33" ht="12.75">
      <c r="A402" s="126"/>
      <c r="B402" s="130"/>
      <c r="C402" s="130"/>
      <c r="D402" s="130"/>
      <c r="E402" s="130"/>
      <c r="F402" s="130"/>
      <c r="G402" s="130"/>
      <c r="H402" s="131">
        <v>2017</v>
      </c>
      <c r="I402" s="130"/>
      <c r="J402" s="131"/>
      <c r="K402" s="130"/>
      <c r="L402" s="130"/>
      <c r="M402" s="130"/>
      <c r="N402" s="130"/>
      <c r="O402" s="130"/>
      <c r="P402" s="130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</row>
    <row r="403" spans="1:33" s="6" customFormat="1" ht="12.75" customHeight="1">
      <c r="A403" s="127"/>
      <c r="B403" s="274" t="s">
        <v>2</v>
      </c>
      <c r="C403" s="277" t="s">
        <v>3</v>
      </c>
      <c r="D403" s="264" t="s">
        <v>4</v>
      </c>
      <c r="E403" s="264" t="s">
        <v>5</v>
      </c>
      <c r="F403" s="264" t="s">
        <v>6</v>
      </c>
      <c r="G403" s="264" t="s">
        <v>7</v>
      </c>
      <c r="H403" s="264" t="s">
        <v>8</v>
      </c>
      <c r="I403" s="264" t="s">
        <v>9</v>
      </c>
      <c r="J403" s="264" t="s">
        <v>10</v>
      </c>
      <c r="K403" s="264" t="s">
        <v>11</v>
      </c>
      <c r="L403" s="264" t="s">
        <v>12</v>
      </c>
      <c r="M403" s="264" t="s">
        <v>13</v>
      </c>
      <c r="N403" s="264" t="s">
        <v>14</v>
      </c>
      <c r="O403" s="267" t="s">
        <v>147</v>
      </c>
      <c r="P403" s="132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</row>
    <row r="404" spans="1:33" s="6" customFormat="1" ht="12.75">
      <c r="A404" s="127"/>
      <c r="B404" s="275"/>
      <c r="C404" s="278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8"/>
      <c r="P404" s="132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</row>
    <row r="405" spans="1:33" s="6" customFormat="1" ht="6" customHeight="1">
      <c r="A405" s="127"/>
      <c r="B405" s="275"/>
      <c r="C405" s="278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8"/>
      <c r="P405" s="132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</row>
    <row r="406" spans="1:33" s="1" customFormat="1" ht="6" customHeight="1">
      <c r="A406" s="128"/>
      <c r="B406" s="276"/>
      <c r="C406" s="279"/>
      <c r="D406" s="266"/>
      <c r="E406" s="266"/>
      <c r="F406" s="266"/>
      <c r="G406" s="266"/>
      <c r="H406" s="266"/>
      <c r="I406" s="266"/>
      <c r="J406" s="266"/>
      <c r="K406" s="266"/>
      <c r="L406" s="266"/>
      <c r="M406" s="266"/>
      <c r="N406" s="266"/>
      <c r="O406" s="269"/>
      <c r="P406" s="133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128"/>
    </row>
    <row r="407" spans="1:33" s="1" customFormat="1" ht="13.5" customHeight="1">
      <c r="A407" s="128"/>
      <c r="B407" s="175" t="s">
        <v>15</v>
      </c>
      <c r="C407" s="182">
        <v>3157</v>
      </c>
      <c r="D407" s="183">
        <v>2439</v>
      </c>
      <c r="E407" s="183">
        <v>2331</v>
      </c>
      <c r="F407" s="183">
        <v>2510</v>
      </c>
      <c r="G407" s="183">
        <v>2009</v>
      </c>
      <c r="H407" s="183">
        <v>2231</v>
      </c>
      <c r="I407" s="183">
        <v>4226</v>
      </c>
      <c r="J407" s="183">
        <v>2961</v>
      </c>
      <c r="K407" s="183">
        <v>2532.0199989304456</v>
      </c>
      <c r="L407" s="183">
        <v>4361.022111120862</v>
      </c>
      <c r="M407" s="183">
        <v>4087.968542928587</v>
      </c>
      <c r="N407" s="183">
        <v>4981</v>
      </c>
      <c r="O407" s="185">
        <f>SUM(C407:N407)</f>
        <v>37826.010652979894</v>
      </c>
      <c r="P407" s="164"/>
      <c r="Q407" s="137">
        <f aca="true" t="shared" si="47" ref="Q407:Q414">SUM(C407:G407)</f>
        <v>12446</v>
      </c>
      <c r="R407" s="128"/>
      <c r="S407" s="128"/>
      <c r="T407" s="137"/>
      <c r="U407" s="128"/>
      <c r="V407" s="128"/>
      <c r="W407" s="128"/>
      <c r="X407" s="128"/>
      <c r="Y407" s="137"/>
      <c r="Z407" s="128"/>
      <c r="AA407" s="128"/>
      <c r="AB407" s="128"/>
      <c r="AC407" s="128"/>
      <c r="AD407" s="128"/>
      <c r="AE407" s="128"/>
      <c r="AF407" s="128"/>
      <c r="AG407" s="128"/>
    </row>
    <row r="408" spans="1:33" s="1" customFormat="1" ht="13.5" customHeight="1">
      <c r="A408" s="128"/>
      <c r="B408" s="171" t="s">
        <v>16</v>
      </c>
      <c r="C408" s="177">
        <v>1703</v>
      </c>
      <c r="D408" s="180">
        <v>2301</v>
      </c>
      <c r="E408" s="180">
        <v>3337</v>
      </c>
      <c r="F408" s="180">
        <v>1279</v>
      </c>
      <c r="G408" s="180">
        <v>1123</v>
      </c>
      <c r="H408" s="180">
        <v>981</v>
      </c>
      <c r="I408" s="180">
        <v>1078</v>
      </c>
      <c r="J408" s="180">
        <v>2092</v>
      </c>
      <c r="K408" s="180">
        <v>2282.1577137277814</v>
      </c>
      <c r="L408" s="180">
        <v>1652.2443828192243</v>
      </c>
      <c r="M408" s="180">
        <v>1782.5536985322303</v>
      </c>
      <c r="N408" s="180">
        <v>2227</v>
      </c>
      <c r="O408" s="179">
        <f aca="true" t="shared" si="48" ref="O408:O414">SUM(C408:N408)</f>
        <v>21837.955795079233</v>
      </c>
      <c r="P408" s="164"/>
      <c r="Q408" s="137">
        <f t="shared" si="47"/>
        <v>9743</v>
      </c>
      <c r="R408" s="128"/>
      <c r="S408" s="128"/>
      <c r="T408" s="137"/>
      <c r="U408" s="128"/>
      <c r="V408" s="128"/>
      <c r="W408" s="128"/>
      <c r="X408" s="128"/>
      <c r="Y408" s="137"/>
      <c r="Z408" s="128"/>
      <c r="AA408" s="128"/>
      <c r="AB408" s="128"/>
      <c r="AC408" s="128"/>
      <c r="AD408" s="128"/>
      <c r="AE408" s="128"/>
      <c r="AF408" s="128"/>
      <c r="AG408" s="128"/>
    </row>
    <row r="409" spans="1:33" s="1" customFormat="1" ht="13.5" customHeight="1">
      <c r="A409" s="128"/>
      <c r="B409" s="171" t="s">
        <v>17</v>
      </c>
      <c r="C409" s="177">
        <v>1641</v>
      </c>
      <c r="D409" s="180">
        <v>932</v>
      </c>
      <c r="E409" s="180">
        <v>1210</v>
      </c>
      <c r="F409" s="180">
        <v>2279</v>
      </c>
      <c r="G409" s="180">
        <v>1661</v>
      </c>
      <c r="H409" s="180">
        <v>2004</v>
      </c>
      <c r="I409" s="180">
        <v>2670</v>
      </c>
      <c r="J409" s="180">
        <v>1622</v>
      </c>
      <c r="K409" s="180">
        <v>3346.263934575265</v>
      </c>
      <c r="L409" s="180">
        <v>1807.2562024483045</v>
      </c>
      <c r="M409" s="180">
        <v>1915.972627506088</v>
      </c>
      <c r="N409" s="180">
        <v>2616</v>
      </c>
      <c r="O409" s="179">
        <f t="shared" si="48"/>
        <v>23704.49276452966</v>
      </c>
      <c r="P409" s="164"/>
      <c r="Q409" s="137">
        <f t="shared" si="47"/>
        <v>7723</v>
      </c>
      <c r="R409" s="128"/>
      <c r="S409" s="128"/>
      <c r="T409" s="137"/>
      <c r="U409" s="128"/>
      <c r="V409" s="128"/>
      <c r="W409" s="128"/>
      <c r="X409" s="128"/>
      <c r="Y409" s="137"/>
      <c r="Z409" s="128"/>
      <c r="AA409" s="128"/>
      <c r="AB409" s="128"/>
      <c r="AC409" s="128"/>
      <c r="AD409" s="128"/>
      <c r="AE409" s="128"/>
      <c r="AF409" s="128"/>
      <c r="AG409" s="128"/>
    </row>
    <row r="410" spans="1:33" s="1" customFormat="1" ht="13.5" customHeight="1">
      <c r="A410" s="128"/>
      <c r="B410" s="171" t="s">
        <v>18</v>
      </c>
      <c r="C410" s="177">
        <v>393</v>
      </c>
      <c r="D410" s="180">
        <v>341</v>
      </c>
      <c r="E410" s="180">
        <v>456</v>
      </c>
      <c r="F410" s="180">
        <v>899</v>
      </c>
      <c r="G410" s="180">
        <v>530</v>
      </c>
      <c r="H410" s="180">
        <v>797</v>
      </c>
      <c r="I410" s="180">
        <v>1543</v>
      </c>
      <c r="J410" s="180">
        <v>915</v>
      </c>
      <c r="K410" s="180">
        <v>1509.242154752702</v>
      </c>
      <c r="L410" s="180">
        <v>1430.028540165065</v>
      </c>
      <c r="M410" s="180">
        <v>787.4537374147885</v>
      </c>
      <c r="N410" s="180">
        <v>654</v>
      </c>
      <c r="O410" s="179">
        <f t="shared" si="48"/>
        <v>10254.724432332554</v>
      </c>
      <c r="P410" s="164"/>
      <c r="Q410" s="137">
        <f t="shared" si="47"/>
        <v>2619</v>
      </c>
      <c r="R410" s="128"/>
      <c r="S410" s="128"/>
      <c r="T410" s="137"/>
      <c r="U410" s="128"/>
      <c r="V410" s="128"/>
      <c r="W410" s="128"/>
      <c r="X410" s="128"/>
      <c r="Y410" s="137"/>
      <c r="Z410" s="128"/>
      <c r="AA410" s="128"/>
      <c r="AB410" s="128"/>
      <c r="AC410" s="128"/>
      <c r="AD410" s="128"/>
      <c r="AE410" s="128"/>
      <c r="AF410" s="128"/>
      <c r="AG410" s="128"/>
    </row>
    <row r="411" spans="1:33" s="1" customFormat="1" ht="13.5" customHeight="1">
      <c r="A411" s="128"/>
      <c r="B411" s="171" t="s">
        <v>102</v>
      </c>
      <c r="C411" s="177">
        <v>2010</v>
      </c>
      <c r="D411" s="180">
        <v>1860</v>
      </c>
      <c r="E411" s="180">
        <v>1839</v>
      </c>
      <c r="F411" s="180">
        <v>2086</v>
      </c>
      <c r="G411" s="180">
        <v>1817</v>
      </c>
      <c r="H411" s="180">
        <v>2178</v>
      </c>
      <c r="I411" s="180">
        <v>2578</v>
      </c>
      <c r="J411" s="180">
        <v>1978</v>
      </c>
      <c r="K411" s="180">
        <v>2014.28818823165</v>
      </c>
      <c r="L411" s="180">
        <v>2524.367660128868</v>
      </c>
      <c r="M411" s="180">
        <v>2767.9193088317024</v>
      </c>
      <c r="N411" s="180">
        <v>3421</v>
      </c>
      <c r="O411" s="179">
        <f t="shared" si="48"/>
        <v>27073.575157192223</v>
      </c>
      <c r="P411" s="164"/>
      <c r="Q411" s="137">
        <f t="shared" si="47"/>
        <v>9612</v>
      </c>
      <c r="R411" s="128"/>
      <c r="S411" s="128"/>
      <c r="T411" s="137"/>
      <c r="U411" s="128"/>
      <c r="V411" s="128"/>
      <c r="W411" s="128"/>
      <c r="X411" s="128"/>
      <c r="Y411" s="137"/>
      <c r="Z411" s="128"/>
      <c r="AA411" s="128"/>
      <c r="AB411" s="128"/>
      <c r="AC411" s="128"/>
      <c r="AD411" s="128"/>
      <c r="AE411" s="128"/>
      <c r="AF411" s="128"/>
      <c r="AG411" s="128"/>
    </row>
    <row r="412" spans="1:33" s="1" customFormat="1" ht="13.5" customHeight="1">
      <c r="A412" s="128"/>
      <c r="B412" s="171" t="s">
        <v>103</v>
      </c>
      <c r="C412" s="177">
        <v>1138</v>
      </c>
      <c r="D412" s="180">
        <v>1062</v>
      </c>
      <c r="E412" s="180">
        <v>1079</v>
      </c>
      <c r="F412" s="180">
        <v>1145</v>
      </c>
      <c r="G412" s="180">
        <v>1023</v>
      </c>
      <c r="H412" s="180">
        <v>1155</v>
      </c>
      <c r="I412" s="180">
        <v>1450</v>
      </c>
      <c r="J412" s="180">
        <v>1201</v>
      </c>
      <c r="K412" s="180">
        <v>1015.9086464461504</v>
      </c>
      <c r="L412" s="180">
        <v>1427.5510531486668</v>
      </c>
      <c r="M412" s="180">
        <v>1606.2669620187542</v>
      </c>
      <c r="N412" s="180">
        <v>2067</v>
      </c>
      <c r="O412" s="179">
        <f>SUM(C412:N412)</f>
        <v>15369.726661613571</v>
      </c>
      <c r="P412" s="164"/>
      <c r="Q412" s="137">
        <f>SUM(C412:G412)</f>
        <v>5447</v>
      </c>
      <c r="R412" s="128"/>
      <c r="S412" s="128"/>
      <c r="T412" s="128"/>
      <c r="U412" s="128"/>
      <c r="V412" s="128"/>
      <c r="W412" s="128"/>
      <c r="X412" s="128"/>
      <c r="Y412" s="137">
        <f>SUM($C$412:$I$412)</f>
        <v>8052</v>
      </c>
      <c r="Z412" s="128"/>
      <c r="AA412" s="128"/>
      <c r="AB412" s="128"/>
      <c r="AC412" s="128"/>
      <c r="AD412" s="128"/>
      <c r="AE412" s="128"/>
      <c r="AF412" s="128"/>
      <c r="AG412" s="128"/>
    </row>
    <row r="413" spans="1:33" s="1" customFormat="1" ht="13.5" customHeight="1">
      <c r="A413" s="128"/>
      <c r="B413" s="171" t="s">
        <v>100</v>
      </c>
      <c r="C413" s="177">
        <v>478</v>
      </c>
      <c r="D413" s="180">
        <v>334</v>
      </c>
      <c r="E413" s="180">
        <v>360</v>
      </c>
      <c r="F413" s="180">
        <v>451</v>
      </c>
      <c r="G413" s="180">
        <v>331</v>
      </c>
      <c r="H413" s="180">
        <v>469</v>
      </c>
      <c r="I413" s="180">
        <v>485</v>
      </c>
      <c r="J413" s="180">
        <v>350</v>
      </c>
      <c r="K413" s="180">
        <v>451.62496230157194</v>
      </c>
      <c r="L413" s="180">
        <v>592.2597880761986</v>
      </c>
      <c r="M413" s="180">
        <v>634.6014415596378</v>
      </c>
      <c r="N413" s="180">
        <v>581</v>
      </c>
      <c r="O413" s="179">
        <f t="shared" si="48"/>
        <v>5517.486191937409</v>
      </c>
      <c r="P413" s="164"/>
      <c r="Q413" s="137">
        <f t="shared" si="47"/>
        <v>1954</v>
      </c>
      <c r="R413" s="128"/>
      <c r="S413" s="128"/>
      <c r="T413" s="128"/>
      <c r="U413" s="128"/>
      <c r="V413" s="128"/>
      <c r="W413" s="128"/>
      <c r="X413" s="128"/>
      <c r="Y413" s="137">
        <f>SUM($C$413:$I$413)</f>
        <v>2908</v>
      </c>
      <c r="Z413" s="128"/>
      <c r="AA413" s="128"/>
      <c r="AB413" s="128"/>
      <c r="AC413" s="128"/>
      <c r="AD413" s="128"/>
      <c r="AE413" s="128"/>
      <c r="AF413" s="128"/>
      <c r="AG413" s="128"/>
    </row>
    <row r="414" spans="1:33" s="1" customFormat="1" ht="13.5" customHeight="1">
      <c r="A414" s="128"/>
      <c r="B414" s="171" t="s">
        <v>106</v>
      </c>
      <c r="C414" s="177">
        <v>95</v>
      </c>
      <c r="D414" s="180">
        <v>108</v>
      </c>
      <c r="E414" s="180">
        <v>100</v>
      </c>
      <c r="F414" s="180">
        <v>85</v>
      </c>
      <c r="G414" s="180">
        <v>64</v>
      </c>
      <c r="H414" s="180">
        <v>122</v>
      </c>
      <c r="I414" s="180">
        <v>142</v>
      </c>
      <c r="J414" s="180">
        <v>77</v>
      </c>
      <c r="K414" s="180">
        <v>96.05606940410468</v>
      </c>
      <c r="L414" s="180">
        <v>105.14363098313122</v>
      </c>
      <c r="M414" s="180">
        <v>118.05736894892809</v>
      </c>
      <c r="N414" s="180">
        <v>184</v>
      </c>
      <c r="O414" s="179">
        <f t="shared" si="48"/>
        <v>1296.2570693361638</v>
      </c>
      <c r="P414" s="164"/>
      <c r="Q414" s="137">
        <f t="shared" si="47"/>
        <v>452</v>
      </c>
      <c r="R414" s="128"/>
      <c r="S414" s="128"/>
      <c r="T414" s="128"/>
      <c r="U414" s="128"/>
      <c r="V414" s="128"/>
      <c r="W414" s="128"/>
      <c r="X414" s="128"/>
      <c r="Y414" s="137">
        <f>SUM($C$414:$I$414)</f>
        <v>716</v>
      </c>
      <c r="Z414" s="128"/>
      <c r="AA414" s="128"/>
      <c r="AB414" s="128"/>
      <c r="AC414" s="128"/>
      <c r="AD414" s="128"/>
      <c r="AE414" s="128"/>
      <c r="AF414" s="128"/>
      <c r="AG414" s="128"/>
    </row>
    <row r="415" spans="1:33" s="1" customFormat="1" ht="13.5" customHeight="1">
      <c r="A415" s="128"/>
      <c r="B415" s="270" t="s">
        <v>20</v>
      </c>
      <c r="C415" s="272">
        <f aca="true" t="shared" si="49" ref="C415:N415">SUM(C407:C411)</f>
        <v>8904</v>
      </c>
      <c r="D415" s="260">
        <f t="shared" si="49"/>
        <v>7873</v>
      </c>
      <c r="E415" s="260">
        <f t="shared" si="49"/>
        <v>9173</v>
      </c>
      <c r="F415" s="260">
        <f t="shared" si="49"/>
        <v>9053</v>
      </c>
      <c r="G415" s="260">
        <f t="shared" si="49"/>
        <v>7140</v>
      </c>
      <c r="H415" s="260">
        <f t="shared" si="49"/>
        <v>8191</v>
      </c>
      <c r="I415" s="260">
        <f t="shared" si="49"/>
        <v>12095</v>
      </c>
      <c r="J415" s="260">
        <f t="shared" si="49"/>
        <v>9568</v>
      </c>
      <c r="K415" s="260">
        <f t="shared" si="49"/>
        <v>11683.971990217844</v>
      </c>
      <c r="L415" s="260">
        <f t="shared" si="49"/>
        <v>11774.918896682324</v>
      </c>
      <c r="M415" s="260">
        <f t="shared" si="49"/>
        <v>11341.867915213397</v>
      </c>
      <c r="N415" s="260">
        <f t="shared" si="49"/>
        <v>13899</v>
      </c>
      <c r="O415" s="262">
        <f>SUM(C415:N415)</f>
        <v>120696.75880211357</v>
      </c>
      <c r="P415" s="133"/>
      <c r="Q415" s="128"/>
      <c r="R415" s="128"/>
      <c r="S415" s="128"/>
      <c r="T415" s="128"/>
      <c r="U415" s="128"/>
      <c r="V415" s="128"/>
      <c r="W415" s="128"/>
      <c r="X415" s="128"/>
      <c r="Y415" s="137"/>
      <c r="Z415" s="128"/>
      <c r="AA415" s="128"/>
      <c r="AB415" s="128"/>
      <c r="AC415" s="128"/>
      <c r="AD415" s="128"/>
      <c r="AE415" s="128"/>
      <c r="AF415" s="128"/>
      <c r="AG415" s="128"/>
    </row>
    <row r="416" spans="1:33" s="1" customFormat="1" ht="13.5" customHeight="1">
      <c r="A416" s="128"/>
      <c r="B416" s="271"/>
      <c r="C416" s="273"/>
      <c r="D416" s="261"/>
      <c r="E416" s="261"/>
      <c r="F416" s="261"/>
      <c r="G416" s="261"/>
      <c r="H416" s="261"/>
      <c r="I416" s="261"/>
      <c r="J416" s="261"/>
      <c r="K416" s="261"/>
      <c r="L416" s="261"/>
      <c r="M416" s="261"/>
      <c r="N416" s="261"/>
      <c r="O416" s="263"/>
      <c r="P416" s="133"/>
      <c r="Q416" s="128"/>
      <c r="R416" s="128"/>
      <c r="S416" s="128"/>
      <c r="T416" s="128"/>
      <c r="U416" s="128"/>
      <c r="V416" s="128"/>
      <c r="W416" s="128"/>
      <c r="X416" s="128"/>
      <c r="Y416" s="137">
        <f>SUM($C$416:$I$416)</f>
        <v>0</v>
      </c>
      <c r="Z416" s="128"/>
      <c r="AA416" s="128"/>
      <c r="AB416" s="128"/>
      <c r="AC416" s="128"/>
      <c r="AD416" s="128"/>
      <c r="AE416" s="128"/>
      <c r="AF416" s="128"/>
      <c r="AG416" s="128"/>
    </row>
    <row r="417" spans="1:33" s="1" customFormat="1" ht="12">
      <c r="A417" s="128"/>
      <c r="B417" s="167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33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</row>
    <row r="418" spans="1:33" s="1" customFormat="1" ht="12">
      <c r="A418" s="128"/>
      <c r="B418" s="167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33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128"/>
      <c r="AE418" s="128"/>
      <c r="AF418" s="128"/>
      <c r="AG418" s="128"/>
    </row>
    <row r="419" spans="1:33" ht="12.75">
      <c r="A419" s="126"/>
      <c r="B419" s="130"/>
      <c r="C419" s="130"/>
      <c r="D419" s="130"/>
      <c r="E419" s="130"/>
      <c r="F419" s="130"/>
      <c r="G419" s="130"/>
      <c r="H419" s="131">
        <v>2018</v>
      </c>
      <c r="I419" s="130"/>
      <c r="J419" s="131"/>
      <c r="K419" s="130"/>
      <c r="L419" s="130"/>
      <c r="M419" s="130"/>
      <c r="N419" s="130"/>
      <c r="O419" s="130"/>
      <c r="P419" s="130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</row>
    <row r="420" spans="1:33" s="6" customFormat="1" ht="12.75" customHeight="1">
      <c r="A420" s="127"/>
      <c r="B420" s="274" t="s">
        <v>2</v>
      </c>
      <c r="C420" s="277" t="s">
        <v>3</v>
      </c>
      <c r="D420" s="264" t="s">
        <v>4</v>
      </c>
      <c r="E420" s="264" t="s">
        <v>5</v>
      </c>
      <c r="F420" s="264" t="s">
        <v>6</v>
      </c>
      <c r="G420" s="264" t="s">
        <v>7</v>
      </c>
      <c r="H420" s="264" t="s">
        <v>8</v>
      </c>
      <c r="I420" s="264" t="s">
        <v>9</v>
      </c>
      <c r="J420" s="264" t="s">
        <v>10</v>
      </c>
      <c r="K420" s="264" t="s">
        <v>11</v>
      </c>
      <c r="L420" s="264" t="s">
        <v>12</v>
      </c>
      <c r="M420" s="264" t="s">
        <v>13</v>
      </c>
      <c r="N420" s="264" t="s">
        <v>14</v>
      </c>
      <c r="O420" s="267" t="s">
        <v>151</v>
      </c>
      <c r="P420" s="132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</row>
    <row r="421" spans="1:33" s="6" customFormat="1" ht="12.75">
      <c r="A421" s="127"/>
      <c r="B421" s="275"/>
      <c r="C421" s="278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8"/>
      <c r="P421" s="132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</row>
    <row r="422" spans="1:33" s="6" customFormat="1" ht="6" customHeight="1">
      <c r="A422" s="127"/>
      <c r="B422" s="275"/>
      <c r="C422" s="278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8"/>
      <c r="P422" s="132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</row>
    <row r="423" spans="1:33" s="1" customFormat="1" ht="6" customHeight="1">
      <c r="A423" s="128"/>
      <c r="B423" s="276"/>
      <c r="C423" s="279"/>
      <c r="D423" s="266"/>
      <c r="E423" s="266"/>
      <c r="F423" s="266"/>
      <c r="G423" s="266"/>
      <c r="H423" s="266"/>
      <c r="I423" s="266"/>
      <c r="J423" s="266"/>
      <c r="K423" s="266"/>
      <c r="L423" s="266"/>
      <c r="M423" s="266"/>
      <c r="N423" s="266"/>
      <c r="O423" s="269"/>
      <c r="P423" s="133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</row>
    <row r="424" spans="1:33" s="1" customFormat="1" ht="13.5" customHeight="1">
      <c r="A424" s="128"/>
      <c r="B424" s="175" t="s">
        <v>15</v>
      </c>
      <c r="C424" s="182">
        <v>3227</v>
      </c>
      <c r="D424" s="183">
        <v>2269.0204706087825</v>
      </c>
      <c r="E424" s="183">
        <v>2337.9349236241014</v>
      </c>
      <c r="F424" s="183">
        <v>2749.8404134432667</v>
      </c>
      <c r="G424" s="183">
        <v>2052.2379217213793</v>
      </c>
      <c r="H424" s="183">
        <v>2140.057768245598</v>
      </c>
      <c r="I424" s="183">
        <v>4467.012000553534</v>
      </c>
      <c r="J424" s="183">
        <v>3339.901116919806</v>
      </c>
      <c r="K424" s="183">
        <v>2582.0927121774007</v>
      </c>
      <c r="L424" s="183">
        <v>4123.618384527383</v>
      </c>
      <c r="M424" s="183">
        <v>3251.0394917452286</v>
      </c>
      <c r="N424" s="183">
        <v>4785.861011363948</v>
      </c>
      <c r="O424" s="185">
        <f aca="true" t="shared" si="50" ref="O424:O432">SUM(C424:N424)</f>
        <v>37325.61621493043</v>
      </c>
      <c r="P424" s="164"/>
      <c r="Q424" s="137">
        <f aca="true" t="shared" si="51" ref="Q424:Q431">SUM(C424:G424)</f>
        <v>12636.033729397528</v>
      </c>
      <c r="R424" s="128"/>
      <c r="S424" s="128"/>
      <c r="T424" s="137"/>
      <c r="U424" s="128"/>
      <c r="V424" s="128"/>
      <c r="W424" s="128"/>
      <c r="X424" s="128"/>
      <c r="Y424" s="137"/>
      <c r="Z424" s="128"/>
      <c r="AA424" s="128"/>
      <c r="AB424" s="128"/>
      <c r="AC424" s="128"/>
      <c r="AD424" s="128"/>
      <c r="AE424" s="128"/>
      <c r="AF424" s="128"/>
      <c r="AG424" s="128"/>
    </row>
    <row r="425" spans="1:33" s="1" customFormat="1" ht="13.5" customHeight="1">
      <c r="A425" s="128"/>
      <c r="B425" s="171" t="s">
        <v>16</v>
      </c>
      <c r="C425" s="177">
        <v>1737</v>
      </c>
      <c r="D425" s="180">
        <v>2455.4519121985213</v>
      </c>
      <c r="E425" s="180">
        <v>3578.673587661982</v>
      </c>
      <c r="F425" s="180">
        <v>1153.2063501908092</v>
      </c>
      <c r="G425" s="180">
        <v>980.8524362191015</v>
      </c>
      <c r="H425" s="180">
        <v>849.9788585802734</v>
      </c>
      <c r="I425" s="180">
        <v>1138.9441949391016</v>
      </c>
      <c r="J425" s="180">
        <v>1709.9253990717373</v>
      </c>
      <c r="K425" s="180">
        <v>2002.44253367215</v>
      </c>
      <c r="L425" s="180">
        <v>1525.1899654950466</v>
      </c>
      <c r="M425" s="180">
        <v>2064.299662354027</v>
      </c>
      <c r="N425" s="180">
        <v>2275.328125375332</v>
      </c>
      <c r="O425" s="179">
        <f t="shared" si="50"/>
        <v>21471.29302575808</v>
      </c>
      <c r="P425" s="164"/>
      <c r="Q425" s="137">
        <f t="shared" si="51"/>
        <v>9905.184286270414</v>
      </c>
      <c r="R425" s="128"/>
      <c r="S425" s="128"/>
      <c r="T425" s="137"/>
      <c r="U425" s="128"/>
      <c r="V425" s="128"/>
      <c r="W425" s="128"/>
      <c r="X425" s="128"/>
      <c r="Y425" s="137"/>
      <c r="Z425" s="128"/>
      <c r="AA425" s="128"/>
      <c r="AB425" s="128"/>
      <c r="AC425" s="128"/>
      <c r="AD425" s="128"/>
      <c r="AE425" s="128"/>
      <c r="AF425" s="128"/>
      <c r="AG425" s="128"/>
    </row>
    <row r="426" spans="1:33" s="1" customFormat="1" ht="13.5" customHeight="1">
      <c r="A426" s="128"/>
      <c r="B426" s="171" t="s">
        <v>17</v>
      </c>
      <c r="C426" s="177">
        <v>1587</v>
      </c>
      <c r="D426" s="180">
        <v>801.3638106318062</v>
      </c>
      <c r="E426" s="180">
        <v>1777.5681903447985</v>
      </c>
      <c r="F426" s="180">
        <v>1896.7745196945043</v>
      </c>
      <c r="G426" s="180">
        <v>1429.1968934957767</v>
      </c>
      <c r="H426" s="180">
        <v>1998.715905019982</v>
      </c>
      <c r="I426" s="180">
        <v>2278.0192410621285</v>
      </c>
      <c r="J426" s="180">
        <v>1440.8978027256244</v>
      </c>
      <c r="K426" s="180">
        <v>3116.9707180764267</v>
      </c>
      <c r="L426" s="180">
        <v>2046.760373786533</v>
      </c>
      <c r="M426" s="180">
        <v>1807.751514597887</v>
      </c>
      <c r="N426" s="180">
        <v>2843.9039238238984</v>
      </c>
      <c r="O426" s="179">
        <f t="shared" si="50"/>
        <v>23024.922893259365</v>
      </c>
      <c r="P426" s="164"/>
      <c r="Q426" s="137">
        <f t="shared" si="51"/>
        <v>7491.903414166886</v>
      </c>
      <c r="R426" s="128"/>
      <c r="S426" s="128"/>
      <c r="T426" s="137"/>
      <c r="U426" s="128"/>
      <c r="V426" s="128"/>
      <c r="W426" s="128"/>
      <c r="X426" s="128"/>
      <c r="Y426" s="137"/>
      <c r="Z426" s="128"/>
      <c r="AA426" s="128"/>
      <c r="AB426" s="128"/>
      <c r="AC426" s="128"/>
      <c r="AD426" s="128"/>
      <c r="AE426" s="128"/>
      <c r="AF426" s="128"/>
      <c r="AG426" s="128"/>
    </row>
    <row r="427" spans="1:33" s="1" customFormat="1" ht="13.5" customHeight="1">
      <c r="A427" s="128"/>
      <c r="B427" s="171" t="s">
        <v>18</v>
      </c>
      <c r="C427" s="177">
        <v>420</v>
      </c>
      <c r="D427" s="180">
        <v>234.36345006915224</v>
      </c>
      <c r="E427" s="180">
        <v>628.0285104556446</v>
      </c>
      <c r="F427" s="180">
        <v>969.2963045560634</v>
      </c>
      <c r="G427" s="180">
        <v>543.5942902452002</v>
      </c>
      <c r="H427" s="180">
        <v>1007.7079307574569</v>
      </c>
      <c r="I427" s="180">
        <v>1724.6412540058523</v>
      </c>
      <c r="J427" s="180">
        <v>985.2910034584716</v>
      </c>
      <c r="K427" s="180">
        <v>1359.0892053930988</v>
      </c>
      <c r="L427" s="180">
        <v>1081.1361091087854</v>
      </c>
      <c r="M427" s="180">
        <v>815.2568941745099</v>
      </c>
      <c r="N427" s="180">
        <v>784.7014890051744</v>
      </c>
      <c r="O427" s="179">
        <f t="shared" si="50"/>
        <v>10553.106441229409</v>
      </c>
      <c r="P427" s="164"/>
      <c r="Q427" s="137">
        <f t="shared" si="51"/>
        <v>2795.2825553260604</v>
      </c>
      <c r="R427" s="128"/>
      <c r="S427" s="128"/>
      <c r="T427" s="137"/>
      <c r="U427" s="128"/>
      <c r="V427" s="128"/>
      <c r="W427" s="128"/>
      <c r="X427" s="128"/>
      <c r="Y427" s="137"/>
      <c r="Z427" s="128"/>
      <c r="AA427" s="128"/>
      <c r="AB427" s="128"/>
      <c r="AC427" s="128"/>
      <c r="AD427" s="128"/>
      <c r="AE427" s="128"/>
      <c r="AF427" s="128"/>
      <c r="AG427" s="128"/>
    </row>
    <row r="428" spans="1:33" s="1" customFormat="1" ht="13.5" customHeight="1">
      <c r="A428" s="128"/>
      <c r="B428" s="171" t="s">
        <v>102</v>
      </c>
      <c r="C428" s="177">
        <v>2219</v>
      </c>
      <c r="D428" s="180">
        <v>1935.8574702727528</v>
      </c>
      <c r="E428" s="180">
        <v>2116.779070548986</v>
      </c>
      <c r="F428" s="180">
        <v>2082.2848455620997</v>
      </c>
      <c r="G428" s="180">
        <v>2094.4647757030507</v>
      </c>
      <c r="H428" s="180">
        <v>2252.5713393344595</v>
      </c>
      <c r="I428" s="180">
        <v>2563.390374006063</v>
      </c>
      <c r="J428" s="180">
        <v>2315.034927015038</v>
      </c>
      <c r="K428" s="180">
        <v>2405.647109084497</v>
      </c>
      <c r="L428" s="180">
        <v>2519.533383282602</v>
      </c>
      <c r="M428" s="180">
        <v>2361.920445761896</v>
      </c>
      <c r="N428" s="180">
        <v>3101.4168049030413</v>
      </c>
      <c r="O428" s="179">
        <f t="shared" si="50"/>
        <v>27967.90054547449</v>
      </c>
      <c r="P428" s="164"/>
      <c r="Q428" s="137">
        <f t="shared" si="51"/>
        <v>10448.386162086888</v>
      </c>
      <c r="R428" s="128"/>
      <c r="S428" s="128"/>
      <c r="T428" s="137"/>
      <c r="U428" s="128"/>
      <c r="V428" s="128"/>
      <c r="W428" s="128"/>
      <c r="X428" s="128"/>
      <c r="Y428" s="137"/>
      <c r="Z428" s="128"/>
      <c r="AA428" s="128"/>
      <c r="AB428" s="128"/>
      <c r="AC428" s="128"/>
      <c r="AD428" s="128"/>
      <c r="AE428" s="128"/>
      <c r="AF428" s="128"/>
      <c r="AG428" s="128"/>
    </row>
    <row r="429" spans="1:33" s="1" customFormat="1" ht="13.5" customHeight="1">
      <c r="A429" s="128"/>
      <c r="B429" s="171" t="s">
        <v>103</v>
      </c>
      <c r="C429" s="177">
        <v>1347</v>
      </c>
      <c r="D429" s="180">
        <v>1036.1476996062647</v>
      </c>
      <c r="E429" s="180">
        <v>1063.721561700086</v>
      </c>
      <c r="F429" s="180">
        <v>1182.8941590014028</v>
      </c>
      <c r="G429" s="180">
        <v>1291.9871268818779</v>
      </c>
      <c r="H429" s="180">
        <v>1492.73538272464</v>
      </c>
      <c r="I429" s="180">
        <v>1449.5430441595684</v>
      </c>
      <c r="J429" s="180">
        <v>1420.6898797180768</v>
      </c>
      <c r="K429" s="180">
        <v>1201.660794795207</v>
      </c>
      <c r="L429" s="180">
        <v>1268.9060811119566</v>
      </c>
      <c r="M429" s="180">
        <v>1265.2710398944487</v>
      </c>
      <c r="N429" s="180">
        <v>1652.035964545976</v>
      </c>
      <c r="O429" s="179">
        <f t="shared" si="50"/>
        <v>15672.592734139505</v>
      </c>
      <c r="P429" s="164"/>
      <c r="Q429" s="137">
        <f t="shared" si="51"/>
        <v>5921.750547189632</v>
      </c>
      <c r="R429" s="128"/>
      <c r="S429" s="128"/>
      <c r="T429" s="128"/>
      <c r="U429" s="128"/>
      <c r="V429" s="128"/>
      <c r="W429" s="128"/>
      <c r="X429" s="128"/>
      <c r="Y429" s="137"/>
      <c r="Z429" s="128"/>
      <c r="AA429" s="128"/>
      <c r="AB429" s="128"/>
      <c r="AC429" s="128"/>
      <c r="AD429" s="128"/>
      <c r="AE429" s="128"/>
      <c r="AF429" s="128"/>
      <c r="AG429" s="128"/>
    </row>
    <row r="430" spans="1:33" s="1" customFormat="1" ht="13.5" customHeight="1">
      <c r="A430" s="128"/>
      <c r="B430" s="171" t="s">
        <v>100</v>
      </c>
      <c r="C430" s="177">
        <v>471</v>
      </c>
      <c r="D430" s="180">
        <v>306.1904925461004</v>
      </c>
      <c r="E430" s="180">
        <v>439.4796905321162</v>
      </c>
      <c r="F430" s="180">
        <v>339.99633183731066</v>
      </c>
      <c r="G430" s="180">
        <v>275.78308095213674</v>
      </c>
      <c r="H430" s="180">
        <v>282.0960534276894</v>
      </c>
      <c r="I430" s="180">
        <v>425.78718136978625</v>
      </c>
      <c r="J430" s="180">
        <v>459.9338504903733</v>
      </c>
      <c r="K430" s="180">
        <v>450.0236013433643</v>
      </c>
      <c r="L430" s="180">
        <v>625.9365348911</v>
      </c>
      <c r="M430" s="180">
        <v>556.6882446733982</v>
      </c>
      <c r="N430" s="180">
        <v>682.744790579345</v>
      </c>
      <c r="O430" s="179">
        <f t="shared" si="50"/>
        <v>5315.659852642721</v>
      </c>
      <c r="P430" s="164"/>
      <c r="Q430" s="137">
        <f t="shared" si="51"/>
        <v>1832.449595867664</v>
      </c>
      <c r="R430" s="128"/>
      <c r="S430" s="128"/>
      <c r="T430" s="128"/>
      <c r="U430" s="128"/>
      <c r="V430" s="128"/>
      <c r="W430" s="128"/>
      <c r="X430" s="128"/>
      <c r="Y430" s="137"/>
      <c r="Z430" s="128"/>
      <c r="AA430" s="128"/>
      <c r="AB430" s="128"/>
      <c r="AC430" s="128"/>
      <c r="AD430" s="128"/>
      <c r="AE430" s="128"/>
      <c r="AF430" s="128"/>
      <c r="AG430" s="128"/>
    </row>
    <row r="431" spans="1:33" s="1" customFormat="1" ht="13.5" customHeight="1">
      <c r="A431" s="128"/>
      <c r="B431" s="171" t="s">
        <v>106</v>
      </c>
      <c r="C431" s="177">
        <v>91</v>
      </c>
      <c r="D431" s="180">
        <v>75.07397545078848</v>
      </c>
      <c r="E431" s="180">
        <v>126.67767939264343</v>
      </c>
      <c r="F431" s="180">
        <v>99.956012672398</v>
      </c>
      <c r="G431" s="180">
        <v>120.52106447593515</v>
      </c>
      <c r="H431" s="180">
        <v>106.11354243865316</v>
      </c>
      <c r="I431" s="180">
        <v>143.6525690918334</v>
      </c>
      <c r="J431" s="180">
        <v>82.63245881436526</v>
      </c>
      <c r="K431" s="180">
        <v>108.27151746754578</v>
      </c>
      <c r="L431" s="180">
        <v>100.72251541834889</v>
      </c>
      <c r="M431" s="180">
        <v>130.6151117452004</v>
      </c>
      <c r="N431" s="180">
        <v>156.92095655886118</v>
      </c>
      <c r="O431" s="179">
        <f t="shared" si="50"/>
        <v>1342.1574035265733</v>
      </c>
      <c r="P431" s="164"/>
      <c r="Q431" s="137">
        <f t="shared" si="51"/>
        <v>513.228731991765</v>
      </c>
      <c r="R431" s="128"/>
      <c r="S431" s="128"/>
      <c r="T431" s="128"/>
      <c r="U431" s="128"/>
      <c r="V431" s="128"/>
      <c r="W431" s="128"/>
      <c r="X431" s="128"/>
      <c r="Y431" s="137"/>
      <c r="Z431" s="128"/>
      <c r="AA431" s="128"/>
      <c r="AB431" s="128"/>
      <c r="AC431" s="128"/>
      <c r="AD431" s="128"/>
      <c r="AE431" s="128"/>
      <c r="AF431" s="128"/>
      <c r="AG431" s="128"/>
    </row>
    <row r="432" spans="1:33" s="1" customFormat="1" ht="13.5" customHeight="1">
      <c r="A432" s="128"/>
      <c r="B432" s="270" t="s">
        <v>20</v>
      </c>
      <c r="C432" s="272">
        <f aca="true" t="shared" si="52" ref="C432:N432">SUM(C424:C428)</f>
        <v>9190</v>
      </c>
      <c r="D432" s="260">
        <f t="shared" si="52"/>
        <v>7696.057113781016</v>
      </c>
      <c r="E432" s="260">
        <f t="shared" si="52"/>
        <v>10438.984282635512</v>
      </c>
      <c r="F432" s="260">
        <f t="shared" si="52"/>
        <v>8851.402433446743</v>
      </c>
      <c r="G432" s="260">
        <f t="shared" si="52"/>
        <v>7100.346317384508</v>
      </c>
      <c r="H432" s="260">
        <f t="shared" si="52"/>
        <v>8249.03180193777</v>
      </c>
      <c r="I432" s="260">
        <f t="shared" si="52"/>
        <v>12172.00706456668</v>
      </c>
      <c r="J432" s="260">
        <f t="shared" si="52"/>
        <v>9791.050249190677</v>
      </c>
      <c r="K432" s="260">
        <f t="shared" si="52"/>
        <v>11466.242278403573</v>
      </c>
      <c r="L432" s="260">
        <f t="shared" si="52"/>
        <v>11296.238216200349</v>
      </c>
      <c r="M432" s="260">
        <f t="shared" si="52"/>
        <v>10300.26800863355</v>
      </c>
      <c r="N432" s="260">
        <f t="shared" si="52"/>
        <v>13791.211354471394</v>
      </c>
      <c r="O432" s="262">
        <f t="shared" si="50"/>
        <v>120342.83912065177</v>
      </c>
      <c r="P432" s="133"/>
      <c r="Q432" s="128"/>
      <c r="R432" s="128"/>
      <c r="S432" s="128"/>
      <c r="T432" s="128"/>
      <c r="U432" s="128"/>
      <c r="V432" s="128"/>
      <c r="W432" s="128"/>
      <c r="X432" s="128"/>
      <c r="Y432" s="137"/>
      <c r="Z432" s="128"/>
      <c r="AA432" s="128"/>
      <c r="AB432" s="128"/>
      <c r="AC432" s="128"/>
      <c r="AD432" s="128"/>
      <c r="AE432" s="128"/>
      <c r="AF432" s="128"/>
      <c r="AG432" s="128"/>
    </row>
    <row r="433" spans="1:33" s="1" customFormat="1" ht="13.5" customHeight="1">
      <c r="A433" s="128"/>
      <c r="B433" s="271"/>
      <c r="C433" s="273"/>
      <c r="D433" s="261"/>
      <c r="E433" s="261"/>
      <c r="F433" s="261"/>
      <c r="G433" s="261"/>
      <c r="H433" s="261"/>
      <c r="I433" s="261"/>
      <c r="J433" s="261"/>
      <c r="K433" s="261"/>
      <c r="L433" s="261"/>
      <c r="M433" s="261"/>
      <c r="N433" s="261"/>
      <c r="O433" s="263"/>
      <c r="P433" s="133"/>
      <c r="Q433" s="128"/>
      <c r="R433" s="128"/>
      <c r="S433" s="128"/>
      <c r="T433" s="128"/>
      <c r="U433" s="128"/>
      <c r="V433" s="128"/>
      <c r="W433" s="128"/>
      <c r="X433" s="128"/>
      <c r="Y433" s="137">
        <f>SUM($C$433:$I$433)</f>
        <v>0</v>
      </c>
      <c r="Z433" s="128"/>
      <c r="AA433" s="128"/>
      <c r="AB433" s="128"/>
      <c r="AC433" s="128"/>
      <c r="AD433" s="128"/>
      <c r="AE433" s="128"/>
      <c r="AF433" s="128"/>
      <c r="AG433" s="128"/>
    </row>
    <row r="434" spans="1:33" s="1" customFormat="1" ht="12">
      <c r="A434" s="128"/>
      <c r="B434" s="167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33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8"/>
      <c r="AE434" s="128"/>
      <c r="AF434" s="128"/>
      <c r="AG434" s="128"/>
    </row>
    <row r="435" spans="1:33" s="1" customFormat="1" ht="12">
      <c r="A435" s="128"/>
      <c r="B435" s="167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33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128"/>
      <c r="AE435" s="128"/>
      <c r="AF435" s="128"/>
      <c r="AG435" s="128"/>
    </row>
    <row r="436" spans="1:33" s="1" customFormat="1" ht="12.75">
      <c r="A436" s="126"/>
      <c r="B436" s="130"/>
      <c r="C436" s="130"/>
      <c r="D436" s="130"/>
      <c r="E436" s="130"/>
      <c r="F436" s="130"/>
      <c r="G436" s="130"/>
      <c r="H436" s="131">
        <v>2019</v>
      </c>
      <c r="I436" s="130"/>
      <c r="J436" s="131"/>
      <c r="K436" s="130"/>
      <c r="L436" s="130"/>
      <c r="M436" s="130"/>
      <c r="N436" s="130"/>
      <c r="O436" s="130"/>
      <c r="P436" s="130"/>
      <c r="Q436" s="126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8"/>
      <c r="AD436" s="128"/>
      <c r="AE436" s="128"/>
      <c r="AF436" s="128"/>
      <c r="AG436" s="128"/>
    </row>
    <row r="437" spans="1:33" s="1" customFormat="1" ht="12.75">
      <c r="A437" s="127"/>
      <c r="B437" s="274" t="s">
        <v>2</v>
      </c>
      <c r="C437" s="277" t="s">
        <v>3</v>
      </c>
      <c r="D437" s="264" t="s">
        <v>4</v>
      </c>
      <c r="E437" s="264" t="s">
        <v>5</v>
      </c>
      <c r="F437" s="264" t="s">
        <v>6</v>
      </c>
      <c r="G437" s="264" t="s">
        <v>7</v>
      </c>
      <c r="H437" s="264" t="s">
        <v>8</v>
      </c>
      <c r="I437" s="264" t="s">
        <v>9</v>
      </c>
      <c r="J437" s="264" t="s">
        <v>10</v>
      </c>
      <c r="K437" s="264" t="s">
        <v>11</v>
      </c>
      <c r="L437" s="264" t="s">
        <v>12</v>
      </c>
      <c r="M437" s="264" t="s">
        <v>13</v>
      </c>
      <c r="N437" s="264" t="s">
        <v>14</v>
      </c>
      <c r="O437" s="267" t="s">
        <v>152</v>
      </c>
      <c r="P437" s="132"/>
      <c r="Q437" s="127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8"/>
      <c r="AE437" s="128"/>
      <c r="AF437" s="128"/>
      <c r="AG437" s="128"/>
    </row>
    <row r="438" spans="1:33" s="1" customFormat="1" ht="12.75">
      <c r="A438" s="127"/>
      <c r="B438" s="275"/>
      <c r="C438" s="278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8"/>
      <c r="P438" s="132"/>
      <c r="Q438" s="127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8"/>
      <c r="AE438" s="128"/>
      <c r="AF438" s="128"/>
      <c r="AG438" s="128"/>
    </row>
    <row r="439" spans="1:33" s="1" customFormat="1" ht="6" customHeight="1">
      <c r="A439" s="127"/>
      <c r="B439" s="275"/>
      <c r="C439" s="278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8"/>
      <c r="P439" s="132"/>
      <c r="Q439" s="127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  <c r="AD439" s="128"/>
      <c r="AE439" s="128"/>
      <c r="AF439" s="128"/>
      <c r="AG439" s="128"/>
    </row>
    <row r="440" spans="1:33" s="1" customFormat="1" ht="6" customHeight="1">
      <c r="A440" s="128"/>
      <c r="B440" s="276"/>
      <c r="C440" s="279"/>
      <c r="D440" s="266"/>
      <c r="E440" s="266"/>
      <c r="F440" s="266"/>
      <c r="G440" s="266"/>
      <c r="H440" s="266"/>
      <c r="I440" s="266"/>
      <c r="J440" s="266"/>
      <c r="K440" s="266"/>
      <c r="L440" s="266"/>
      <c r="M440" s="266"/>
      <c r="N440" s="266"/>
      <c r="O440" s="269"/>
      <c r="P440" s="133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  <c r="AD440" s="128"/>
      <c r="AE440" s="128"/>
      <c r="AF440" s="128"/>
      <c r="AG440" s="128"/>
    </row>
    <row r="441" spans="1:33" s="1" customFormat="1" ht="13.5" customHeight="1">
      <c r="A441" s="128"/>
      <c r="B441" s="175" t="s">
        <v>15</v>
      </c>
      <c r="C441" s="182">
        <v>3212.15551294905</v>
      </c>
      <c r="D441" s="183">
        <v>2294.8301121710933</v>
      </c>
      <c r="E441" s="183">
        <v>2446.1880154868963</v>
      </c>
      <c r="F441" s="183">
        <v>2316.855789531462</v>
      </c>
      <c r="G441" s="183">
        <v>2266.763714280469</v>
      </c>
      <c r="H441" s="183">
        <v>2086.059225938974</v>
      </c>
      <c r="I441" s="183">
        <v>4362.235807211371</v>
      </c>
      <c r="J441" s="183"/>
      <c r="K441" s="183"/>
      <c r="L441" s="183"/>
      <c r="M441" s="183"/>
      <c r="N441" s="183"/>
      <c r="O441" s="185">
        <f aca="true" t="shared" si="53" ref="O441:O449">SUM(C441:N441)</f>
        <v>18985.088177569316</v>
      </c>
      <c r="P441" s="164"/>
      <c r="Q441" s="137">
        <f aca="true" t="shared" si="54" ref="Q441:Q448">SUM(C441:G441)</f>
        <v>12536.79314441897</v>
      </c>
      <c r="R441" s="128"/>
      <c r="S441" s="128"/>
      <c r="T441" s="128"/>
      <c r="U441" s="128"/>
      <c r="V441" s="128"/>
      <c r="W441" s="128"/>
      <c r="X441" s="128"/>
      <c r="Y441" s="137"/>
      <c r="Z441" s="128"/>
      <c r="AA441" s="128"/>
      <c r="AB441" s="128"/>
      <c r="AC441" s="128"/>
      <c r="AD441" s="128"/>
      <c r="AE441" s="128"/>
      <c r="AF441" s="128"/>
      <c r="AG441" s="128"/>
    </row>
    <row r="442" spans="1:33" s="1" customFormat="1" ht="13.5" customHeight="1">
      <c r="A442" s="128"/>
      <c r="B442" s="171" t="s">
        <v>16</v>
      </c>
      <c r="C442" s="177">
        <v>1568.9711934344289</v>
      </c>
      <c r="D442" s="180">
        <v>2091.3274445880015</v>
      </c>
      <c r="E442" s="180">
        <v>3105.0691311935784</v>
      </c>
      <c r="F442" s="180">
        <v>2276.4258474080657</v>
      </c>
      <c r="G442" s="180">
        <v>871.3576440627027</v>
      </c>
      <c r="H442" s="180">
        <v>830.085706891711</v>
      </c>
      <c r="I442" s="180">
        <v>901.8659086033854</v>
      </c>
      <c r="J442" s="180"/>
      <c r="K442" s="180"/>
      <c r="L442" s="180"/>
      <c r="M442" s="180"/>
      <c r="N442" s="180"/>
      <c r="O442" s="179">
        <f t="shared" si="53"/>
        <v>11645.102876181872</v>
      </c>
      <c r="P442" s="164"/>
      <c r="Q442" s="137">
        <f t="shared" si="54"/>
        <v>9913.151260686776</v>
      </c>
      <c r="R442" s="128"/>
      <c r="S442" s="128"/>
      <c r="T442" s="128"/>
      <c r="U442" s="128"/>
      <c r="V442" s="128"/>
      <c r="W442" s="128"/>
      <c r="X442" s="128"/>
      <c r="Y442" s="137"/>
      <c r="Z442" s="128"/>
      <c r="AA442" s="128"/>
      <c r="AB442" s="128"/>
      <c r="AC442" s="128"/>
      <c r="AD442" s="128"/>
      <c r="AE442" s="128"/>
      <c r="AF442" s="128"/>
      <c r="AG442" s="128"/>
    </row>
    <row r="443" spans="1:33" s="1" customFormat="1" ht="13.5" customHeight="1">
      <c r="A443" s="128"/>
      <c r="B443" s="171" t="s">
        <v>17</v>
      </c>
      <c r="C443" s="177">
        <v>1828.0447177795706</v>
      </c>
      <c r="D443" s="180">
        <v>869.5512704714124</v>
      </c>
      <c r="E443" s="180">
        <v>1341.525217210692</v>
      </c>
      <c r="F443" s="180">
        <v>2847.58005454387</v>
      </c>
      <c r="G443" s="180">
        <v>1621.355537218721</v>
      </c>
      <c r="H443" s="180">
        <v>2231.760286403608</v>
      </c>
      <c r="I443" s="180">
        <v>2643.287386648609</v>
      </c>
      <c r="J443" s="180"/>
      <c r="K443" s="180"/>
      <c r="L443" s="180"/>
      <c r="M443" s="180"/>
      <c r="N443" s="180"/>
      <c r="O443" s="179">
        <f t="shared" si="53"/>
        <v>13383.104470276485</v>
      </c>
      <c r="P443" s="164"/>
      <c r="Q443" s="137">
        <f t="shared" si="54"/>
        <v>8508.056797224268</v>
      </c>
      <c r="R443" s="128"/>
      <c r="S443" s="128"/>
      <c r="T443" s="128"/>
      <c r="U443" s="128"/>
      <c r="V443" s="128"/>
      <c r="W443" s="128"/>
      <c r="X443" s="128"/>
      <c r="Y443" s="137"/>
      <c r="Z443" s="128"/>
      <c r="AA443" s="128"/>
      <c r="AB443" s="128"/>
      <c r="AC443" s="128"/>
      <c r="AD443" s="128"/>
      <c r="AE443" s="128"/>
      <c r="AF443" s="128"/>
      <c r="AG443" s="128"/>
    </row>
    <row r="444" spans="1:33" s="1" customFormat="1" ht="13.5" customHeight="1">
      <c r="A444" s="128"/>
      <c r="B444" s="171" t="s">
        <v>18</v>
      </c>
      <c r="C444" s="177">
        <v>360.33116901006065</v>
      </c>
      <c r="D444" s="180">
        <v>262.18189015989856</v>
      </c>
      <c r="E444" s="180">
        <v>515.9668319155003</v>
      </c>
      <c r="F444" s="180">
        <v>1093.6656969259584</v>
      </c>
      <c r="G444" s="180">
        <v>703.4082195927401</v>
      </c>
      <c r="H444" s="180">
        <v>874.8997886726067</v>
      </c>
      <c r="I444" s="180">
        <v>1934.6211635403176</v>
      </c>
      <c r="J444" s="180"/>
      <c r="K444" s="180"/>
      <c r="L444" s="180"/>
      <c r="M444" s="180"/>
      <c r="N444" s="180"/>
      <c r="O444" s="179">
        <f t="shared" si="53"/>
        <v>5745.074759817083</v>
      </c>
      <c r="P444" s="164"/>
      <c r="Q444" s="137">
        <f t="shared" si="54"/>
        <v>2935.5538076041585</v>
      </c>
      <c r="R444" s="128"/>
      <c r="S444" s="128"/>
      <c r="T444" s="128"/>
      <c r="U444" s="128"/>
      <c r="V444" s="128"/>
      <c r="W444" s="128"/>
      <c r="X444" s="128"/>
      <c r="Y444" s="137"/>
      <c r="Z444" s="128"/>
      <c r="AA444" s="128"/>
      <c r="AB444" s="128"/>
      <c r="AC444" s="128"/>
      <c r="AD444" s="128"/>
      <c r="AE444" s="128"/>
      <c r="AF444" s="128"/>
      <c r="AG444" s="128"/>
    </row>
    <row r="445" spans="1:33" s="1" customFormat="1" ht="13.5" customHeight="1">
      <c r="A445" s="128"/>
      <c r="B445" s="171" t="s">
        <v>102</v>
      </c>
      <c r="C445" s="177">
        <v>1995.1664813693578</v>
      </c>
      <c r="D445" s="180">
        <v>2313.4558043637753</v>
      </c>
      <c r="E445" s="180">
        <v>2117.7718056035737</v>
      </c>
      <c r="F445" s="180">
        <v>2495.9810341110624</v>
      </c>
      <c r="G445" s="180">
        <v>1822.115637771225</v>
      </c>
      <c r="H445" s="180">
        <v>2278.8133997394925</v>
      </c>
      <c r="I445" s="180">
        <v>2557.3921531081614</v>
      </c>
      <c r="J445" s="180"/>
      <c r="K445" s="180"/>
      <c r="L445" s="180"/>
      <c r="M445" s="180"/>
      <c r="N445" s="180"/>
      <c r="O445" s="179">
        <f t="shared" si="53"/>
        <v>15580.696316066647</v>
      </c>
      <c r="P445" s="164"/>
      <c r="Q445" s="137">
        <f t="shared" si="54"/>
        <v>10744.490763218993</v>
      </c>
      <c r="R445" s="128"/>
      <c r="S445" s="128"/>
      <c r="T445" s="128"/>
      <c r="U445" s="128"/>
      <c r="V445" s="128"/>
      <c r="W445" s="128"/>
      <c r="X445" s="128"/>
      <c r="Y445" s="137"/>
      <c r="Z445" s="128"/>
      <c r="AA445" s="128"/>
      <c r="AB445" s="128"/>
      <c r="AC445" s="128"/>
      <c r="AD445" s="128"/>
      <c r="AE445" s="128"/>
      <c r="AF445" s="128"/>
      <c r="AG445" s="128"/>
    </row>
    <row r="446" spans="1:33" s="1" customFormat="1" ht="13.5" customHeight="1">
      <c r="A446" s="128"/>
      <c r="B446" s="171" t="s">
        <v>103</v>
      </c>
      <c r="C446" s="177">
        <v>1113.9363066647911</v>
      </c>
      <c r="D446" s="180">
        <v>1038.6051824643794</v>
      </c>
      <c r="E446" s="180">
        <v>1188.053219264988</v>
      </c>
      <c r="F446" s="180">
        <v>1419.1294108093764</v>
      </c>
      <c r="G446" s="180">
        <v>1049.2379415565829</v>
      </c>
      <c r="H446" s="180">
        <v>1381.3162723496491</v>
      </c>
      <c r="I446" s="180">
        <v>1535.9331776830643</v>
      </c>
      <c r="J446" s="180"/>
      <c r="K446" s="180"/>
      <c r="L446" s="180"/>
      <c r="M446" s="180"/>
      <c r="N446" s="180"/>
      <c r="O446" s="179">
        <f t="shared" si="53"/>
        <v>8726.211510792831</v>
      </c>
      <c r="P446" s="164"/>
      <c r="Q446" s="137">
        <f t="shared" si="54"/>
        <v>5808.962060760117</v>
      </c>
      <c r="R446" s="128"/>
      <c r="S446" s="128"/>
      <c r="T446" s="128"/>
      <c r="U446" s="128"/>
      <c r="V446" s="128"/>
      <c r="W446" s="128"/>
      <c r="X446" s="128"/>
      <c r="Y446" s="137"/>
      <c r="Z446" s="128"/>
      <c r="AA446" s="128"/>
      <c r="AB446" s="128"/>
      <c r="AC446" s="128"/>
      <c r="AD446" s="128"/>
      <c r="AE446" s="128"/>
      <c r="AF446" s="128"/>
      <c r="AG446" s="128"/>
    </row>
    <row r="447" spans="1:33" ht="13.5" customHeight="1">
      <c r="A447" s="128"/>
      <c r="B447" s="171" t="s">
        <v>100</v>
      </c>
      <c r="C447" s="177">
        <v>469.57904301069937</v>
      </c>
      <c r="D447" s="180">
        <v>521.8518931452171</v>
      </c>
      <c r="E447" s="180">
        <v>392.9215751283176</v>
      </c>
      <c r="F447" s="180">
        <v>476.26195900328474</v>
      </c>
      <c r="G447" s="180">
        <v>318.42797082897664</v>
      </c>
      <c r="H447" s="180">
        <v>318.0187194982564</v>
      </c>
      <c r="I447" s="180">
        <v>466.53430862918754</v>
      </c>
      <c r="J447" s="180"/>
      <c r="K447" s="180"/>
      <c r="L447" s="180"/>
      <c r="M447" s="180"/>
      <c r="N447" s="180"/>
      <c r="O447" s="179">
        <f t="shared" si="53"/>
        <v>2963.595469243939</v>
      </c>
      <c r="P447" s="164"/>
      <c r="Q447" s="137">
        <f t="shared" si="54"/>
        <v>2179.0424411164954</v>
      </c>
      <c r="R447" s="126"/>
      <c r="S447" s="126"/>
      <c r="T447" s="126"/>
      <c r="U447" s="126"/>
      <c r="V447" s="126"/>
      <c r="W447" s="126"/>
      <c r="X447" s="126"/>
      <c r="Y447" s="166"/>
      <c r="Z447" s="126"/>
      <c r="AA447" s="126"/>
      <c r="AB447" s="126"/>
      <c r="AC447" s="126"/>
      <c r="AD447" s="126"/>
      <c r="AE447" s="126"/>
      <c r="AF447" s="126"/>
      <c r="AG447" s="126"/>
    </row>
    <row r="448" spans="1:33" ht="13.5" customHeight="1">
      <c r="A448" s="128"/>
      <c r="B448" s="171" t="s">
        <v>106</v>
      </c>
      <c r="C448" s="177">
        <v>109.84681150998092</v>
      </c>
      <c r="D448" s="180">
        <v>92.9114861278346</v>
      </c>
      <c r="E448" s="180">
        <v>134.89719725088923</v>
      </c>
      <c r="F448" s="180">
        <v>120.492360485847</v>
      </c>
      <c r="G448" s="180">
        <v>82.90841117958419</v>
      </c>
      <c r="H448" s="180">
        <v>119.25652608521472</v>
      </c>
      <c r="I448" s="180">
        <v>138.3974220334885</v>
      </c>
      <c r="J448" s="180"/>
      <c r="K448" s="180"/>
      <c r="L448" s="180"/>
      <c r="M448" s="180"/>
      <c r="N448" s="180"/>
      <c r="O448" s="179">
        <f t="shared" si="53"/>
        <v>798.7102146728391</v>
      </c>
      <c r="P448" s="164"/>
      <c r="Q448" s="137">
        <f t="shared" si="54"/>
        <v>541.056266554136</v>
      </c>
      <c r="R448" s="126"/>
      <c r="S448" s="126"/>
      <c r="T448" s="126"/>
      <c r="U448" s="126"/>
      <c r="V448" s="126"/>
      <c r="W448" s="126"/>
      <c r="X448" s="126"/>
      <c r="Y448" s="166"/>
      <c r="Z448" s="126"/>
      <c r="AA448" s="126"/>
      <c r="AB448" s="126"/>
      <c r="AC448" s="126"/>
      <c r="AD448" s="126"/>
      <c r="AE448" s="126"/>
      <c r="AF448" s="126"/>
      <c r="AG448" s="126"/>
    </row>
    <row r="449" spans="1:33" ht="13.5" customHeight="1">
      <c r="A449" s="128"/>
      <c r="B449" s="270" t="s">
        <v>20</v>
      </c>
      <c r="C449" s="272">
        <f aca="true" t="shared" si="55" ref="C449:N449">SUM(C441:C445)</f>
        <v>8964.669074542468</v>
      </c>
      <c r="D449" s="260">
        <f t="shared" si="55"/>
        <v>7831.346521754182</v>
      </c>
      <c r="E449" s="260">
        <f t="shared" si="55"/>
        <v>9526.521001410241</v>
      </c>
      <c r="F449" s="260">
        <f t="shared" si="55"/>
        <v>11030.50842252042</v>
      </c>
      <c r="G449" s="260">
        <f t="shared" si="55"/>
        <v>7285.000752925858</v>
      </c>
      <c r="H449" s="260">
        <f t="shared" si="55"/>
        <v>8301.618407646392</v>
      </c>
      <c r="I449" s="260">
        <f t="shared" si="55"/>
        <v>12399.402419111844</v>
      </c>
      <c r="J449" s="260">
        <f t="shared" si="55"/>
        <v>0</v>
      </c>
      <c r="K449" s="260">
        <f t="shared" si="55"/>
        <v>0</v>
      </c>
      <c r="L449" s="260">
        <f t="shared" si="55"/>
        <v>0</v>
      </c>
      <c r="M449" s="260">
        <f t="shared" si="55"/>
        <v>0</v>
      </c>
      <c r="N449" s="260">
        <f t="shared" si="55"/>
        <v>0</v>
      </c>
      <c r="O449" s="262">
        <f t="shared" si="53"/>
        <v>65339.0665999114</v>
      </c>
      <c r="P449" s="133"/>
      <c r="Q449" s="128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</row>
    <row r="450" spans="1:33" ht="13.5" customHeight="1">
      <c r="A450" s="128"/>
      <c r="B450" s="271"/>
      <c r="C450" s="273"/>
      <c r="D450" s="261"/>
      <c r="E450" s="261"/>
      <c r="F450" s="261"/>
      <c r="G450" s="261"/>
      <c r="H450" s="261"/>
      <c r="I450" s="261"/>
      <c r="J450" s="261"/>
      <c r="K450" s="261"/>
      <c r="L450" s="261"/>
      <c r="M450" s="261"/>
      <c r="N450" s="261"/>
      <c r="O450" s="263"/>
      <c r="P450" s="133"/>
      <c r="Q450" s="128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</row>
    <row r="451" spans="1:33" ht="12.75">
      <c r="A451" s="128"/>
      <c r="B451" s="167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33"/>
      <c r="Q451" s="128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</row>
    <row r="452" spans="1:33" ht="12.75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</row>
    <row r="453" spans="1:33" ht="12.75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</row>
    <row r="454" spans="1:33" ht="12.75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</row>
    <row r="455" spans="1:33" ht="12.75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</row>
    <row r="456" spans="1:33" ht="12.75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</row>
    <row r="457" spans="1:33" ht="12.75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</row>
    <row r="458" spans="1:33" ht="12.75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</row>
    <row r="459" spans="1:33" ht="12.75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</row>
    <row r="460" spans="1:33" ht="12.75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</row>
    <row r="461" spans="1:33" ht="12.75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</row>
    <row r="462" spans="1:33" ht="12.75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</row>
    <row r="463" spans="1:33" ht="12.75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</row>
    <row r="464" spans="1:33" ht="12.75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</row>
    <row r="465" spans="1:33" ht="12.7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</row>
    <row r="466" spans="1:33" ht="12.75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</row>
    <row r="467" spans="1:33" ht="12.75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</row>
    <row r="468" spans="1:33" ht="12.75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</row>
    <row r="469" spans="1:33" ht="12.75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</row>
    <row r="470" spans="1:33" ht="12.75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</row>
    <row r="471" spans="1:33" ht="12.75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</row>
    <row r="472" spans="1:33" ht="12.75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</row>
    <row r="473" spans="1:33" ht="12.75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</row>
    <row r="474" spans="1:33" ht="12.75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</row>
    <row r="475" spans="1:33" ht="12.7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</row>
    <row r="476" spans="1:33" ht="12.75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</row>
    <row r="477" spans="1:33" ht="12.7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</row>
    <row r="478" spans="1:33" ht="12.75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</row>
    <row r="479" spans="1:33" ht="12.75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</row>
    <row r="480" spans="1:33" ht="12.75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</row>
    <row r="481" spans="1:33" ht="12.75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</row>
    <row r="482" spans="1:33" ht="12.75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</row>
    <row r="483" spans="1:33" ht="12.75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</row>
    <row r="484" spans="1:33" ht="12.75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</row>
    <row r="485" spans="1:33" ht="12.75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</row>
    <row r="486" spans="1:33" ht="12.75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</row>
    <row r="487" spans="1:3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</row>
    <row r="488" spans="1:3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</row>
    <row r="489" spans="1:3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</row>
    <row r="490" spans="1:33" ht="12.7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</row>
    <row r="491" spans="1:33" ht="12.75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</row>
    <row r="492" spans="1:33" ht="12.75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</row>
    <row r="493" spans="1:33" ht="12.75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</row>
    <row r="494" spans="1:33" ht="12.75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</row>
    <row r="495" spans="1:33" ht="12.75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</row>
    <row r="496" spans="1:33" ht="12.75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</row>
    <row r="497" spans="1:33" ht="12.75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</row>
    <row r="498" spans="1:33" ht="12.75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</row>
    <row r="499" spans="1:33" ht="12.75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</row>
    <row r="500" spans="1:33" ht="12.75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</row>
    <row r="501" spans="1:33" ht="12.75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</row>
    <row r="502" spans="1:33" ht="12.7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</row>
    <row r="503" spans="1:33" ht="12.75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</row>
    <row r="504" spans="1:33" ht="12.7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</row>
    <row r="505" spans="1:33" ht="12.75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</row>
    <row r="506" spans="1:33" ht="12.7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</row>
    <row r="507" spans="1:33" ht="12.75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</row>
    <row r="508" spans="1:33" ht="12.7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</row>
    <row r="509" spans="1:33" ht="12.75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</row>
    <row r="510" spans="1:33" ht="12.7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</row>
    <row r="511" spans="1:33" ht="12.75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</row>
    <row r="512" spans="1:33" ht="12.7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</row>
    <row r="513" spans="1:33" ht="12.75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</row>
    <row r="514" spans="1:33" ht="12.7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</row>
    <row r="515" spans="1:33" ht="12.75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</row>
    <row r="516" spans="1:33" ht="12.7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</row>
    <row r="517" spans="1:33" ht="12.75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</row>
    <row r="518" spans="1:33" ht="12.7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</row>
    <row r="519" spans="1:33" ht="12.75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</row>
    <row r="520" spans="1:33" ht="12.7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</row>
    <row r="521" spans="1:33" ht="12.75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</row>
    <row r="522" spans="1:33" ht="12.7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</row>
    <row r="523" spans="1:33" ht="12.75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</row>
    <row r="524" spans="1:33" ht="12.7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</row>
    <row r="525" spans="1:33" ht="12.75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</row>
    <row r="526" spans="1:33" ht="12.7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</row>
    <row r="527" spans="1:33" ht="12.75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</row>
    <row r="528" spans="1:33" ht="12.7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</row>
    <row r="529" spans="1:33" ht="12.75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</row>
    <row r="530" spans="1:33" ht="12.7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</row>
    <row r="531" spans="1:33" ht="12.75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</row>
    <row r="532" spans="1:33" ht="12.7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</row>
    <row r="533" spans="1:33" ht="12.75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</row>
    <row r="534" spans="1:33" ht="12.7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</row>
    <row r="535" spans="1:33" ht="12.75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</row>
    <row r="536" spans="1:33" ht="12.7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</row>
    <row r="537" spans="1:33" ht="12.75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</row>
    <row r="538" spans="1:33" ht="12.7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</row>
    <row r="539" spans="1:33" ht="12.75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</row>
    <row r="540" spans="1:33" ht="12.7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</row>
    <row r="541" spans="1:33" ht="12.75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</row>
    <row r="542" spans="1:33" ht="12.7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</row>
    <row r="543" spans="1:33" ht="12.75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</row>
    <row r="544" spans="1:33" ht="12.7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</row>
    <row r="545" spans="1:33" ht="12.75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</row>
    <row r="546" spans="1:33" ht="12.7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</row>
    <row r="547" spans="1:33" ht="12.75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</row>
    <row r="548" spans="1:33" ht="12.7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</row>
    <row r="549" spans="1:33" ht="12.75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</row>
    <row r="550" spans="1:33" ht="12.7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</row>
    <row r="551" spans="1:33" ht="12.75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</row>
    <row r="552" spans="1:33" ht="12.7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</row>
    <row r="553" spans="1:33" ht="12.75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</row>
    <row r="554" spans="1:33" ht="12.7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</row>
    <row r="555" spans="1:33" ht="12.75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</row>
    <row r="556" spans="1:33" ht="12.7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</row>
    <row r="557" spans="1:33" ht="12.75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</row>
    <row r="558" spans="1:33" ht="12.7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</row>
    <row r="559" spans="1:33" ht="12.75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</row>
    <row r="560" spans="1:33" ht="12.7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</row>
    <row r="561" spans="1:33" ht="12.75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</row>
    <row r="562" spans="1:33" ht="12.7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</row>
    <row r="563" spans="1:33" ht="12.75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</row>
    <row r="564" spans="1:33" ht="12.7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</row>
    <row r="565" spans="1:33" ht="12.75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</row>
    <row r="566" spans="1:33" ht="12.7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</row>
    <row r="567" spans="1:33" ht="12.75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</row>
    <row r="568" spans="1:33" ht="12.7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</row>
    <row r="569" spans="1:33" ht="12.75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</row>
    <row r="570" spans="1:33" ht="12.7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</row>
    <row r="571" spans="1:33" ht="12.75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</row>
    <row r="572" spans="1:33" ht="12.7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</row>
    <row r="573" spans="1:33" ht="12.75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</row>
    <row r="574" spans="1:33" ht="12.7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</row>
    <row r="575" spans="1:33" ht="12.75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</row>
    <row r="576" spans="1:33" ht="12.7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</row>
    <row r="577" spans="1:33" ht="12.75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</row>
    <row r="578" spans="1:33" ht="12.7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</row>
    <row r="579" spans="1:33" ht="12.75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</row>
    <row r="580" spans="1:33" ht="12.7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</row>
    <row r="581" spans="1:33" ht="12.75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</row>
    <row r="582" spans="1:33" ht="12.7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</row>
    <row r="583" spans="1:33" ht="12.75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</row>
    <row r="584" spans="1:33" ht="12.7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</row>
    <row r="585" spans="1:33" ht="12.75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</row>
    <row r="586" spans="1:33" ht="12.7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</row>
    <row r="587" spans="1:33" ht="12.75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</row>
    <row r="588" spans="1:33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</row>
    <row r="589" spans="1:33" ht="12.75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</row>
    <row r="590" spans="1:33" ht="12.7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</row>
    <row r="591" spans="1:33" ht="12.75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</row>
    <row r="592" spans="1:33" ht="12.7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</row>
    <row r="593" spans="1:33" ht="12.75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</row>
    <row r="594" spans="1:33" ht="12.7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</row>
    <row r="595" spans="1:33" ht="12.75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</row>
    <row r="596" spans="1:33" ht="12.7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</row>
    <row r="597" spans="1:33" ht="12.75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</row>
    <row r="598" spans="1:33" ht="12.7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  <c r="AG598" s="126"/>
    </row>
    <row r="599" spans="1:33" ht="12.75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</row>
    <row r="600" spans="1:33" ht="12.7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</row>
    <row r="601" spans="1:33" ht="12.75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</row>
    <row r="602" spans="1:33" ht="12.7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</row>
    <row r="603" spans="1:33" ht="12.75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</row>
    <row r="604" spans="1:33" ht="12.7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  <c r="AG604" s="126"/>
    </row>
    <row r="605" spans="1:33" ht="12.75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</row>
    <row r="606" spans="1:33" ht="12.7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</row>
    <row r="607" spans="1:33" ht="12.75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  <c r="AG607" s="126"/>
    </row>
    <row r="608" spans="1:33" ht="12.7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</row>
    <row r="609" spans="1:33" ht="12.75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</row>
    <row r="610" spans="1:33" ht="12.7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</row>
    <row r="611" spans="1:33" ht="12.75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</row>
    <row r="612" spans="1:33" ht="12.7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</row>
    <row r="613" spans="1:33" ht="12.75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  <c r="AF613" s="126"/>
      <c r="AG613" s="126"/>
    </row>
    <row r="614" spans="1:33" ht="12.7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  <c r="AG614" s="126"/>
    </row>
    <row r="615" spans="1:33" ht="12.75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  <c r="AG615" s="126"/>
    </row>
    <row r="616" spans="1:33" ht="12.7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  <c r="AG616" s="126"/>
    </row>
    <row r="617" spans="1:33" ht="12.75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  <c r="AF617" s="126"/>
      <c r="AG617" s="126"/>
    </row>
    <row r="618" spans="1:33" ht="12.7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  <c r="AG618" s="126"/>
    </row>
    <row r="619" spans="1:33" ht="12.75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</row>
    <row r="620" spans="1:33" ht="12.7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</row>
    <row r="621" spans="1:33" ht="12.75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</row>
    <row r="622" spans="1:33" ht="12.7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</row>
    <row r="623" spans="1:33" ht="12.75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</row>
    <row r="624" spans="1:33" ht="12.7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  <c r="AG624" s="126"/>
    </row>
    <row r="625" spans="1:33" ht="12.75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</row>
    <row r="626" spans="1:33" ht="12.7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</row>
    <row r="627" spans="1:33" ht="12.75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</row>
    <row r="628" spans="1:33" ht="12.7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  <c r="AG628" s="126"/>
    </row>
    <row r="629" spans="1:33" ht="12.75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</row>
    <row r="630" spans="1:33" ht="12.7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</row>
    <row r="631" spans="1:33" ht="12.75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</row>
    <row r="632" spans="1:33" ht="12.7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  <c r="AG632" s="126"/>
    </row>
    <row r="633" spans="1:33" ht="12.75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  <c r="AG633" s="126"/>
    </row>
    <row r="634" spans="1:33" ht="12.7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  <c r="AG634" s="126"/>
    </row>
    <row r="635" spans="1:33" ht="12.75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  <c r="AG635" s="126"/>
    </row>
    <row r="636" spans="1:33" ht="12.7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  <c r="AG636" s="126"/>
    </row>
    <row r="637" spans="1:33" ht="12.75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</row>
    <row r="638" spans="1:33" ht="12.7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  <c r="AF638" s="126"/>
      <c r="AG638" s="126"/>
    </row>
    <row r="639" spans="1:33" ht="12.75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  <c r="AG639" s="126"/>
    </row>
    <row r="640" spans="1:33" ht="12.7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  <c r="AG640" s="126"/>
    </row>
    <row r="641" spans="1:33" ht="12.75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  <c r="AG641" s="126"/>
    </row>
    <row r="642" spans="1:33" ht="12.7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  <c r="AG642" s="126"/>
    </row>
    <row r="643" spans="1:33" ht="12.75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</row>
    <row r="644" spans="1:33" ht="12.7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  <c r="AG644" s="126"/>
    </row>
    <row r="645" spans="1:33" ht="12.75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26"/>
    </row>
    <row r="646" spans="1:33" ht="12.7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  <c r="AG646" s="126"/>
    </row>
    <row r="647" spans="1:33" ht="12.75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  <c r="AG647" s="126"/>
    </row>
    <row r="648" spans="1:33" ht="12.7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  <c r="AF648" s="126"/>
      <c r="AG648" s="126"/>
    </row>
    <row r="649" spans="1:33" ht="12.75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</row>
    <row r="650" spans="1:33" ht="12.7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</row>
    <row r="651" spans="1:33" ht="12.75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</row>
    <row r="652" spans="1:33" ht="12.7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</row>
    <row r="653" spans="1:33" ht="12.75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</row>
    <row r="654" spans="1:33" ht="12.7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</row>
    <row r="655" spans="1:33" ht="12.75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  <c r="AG655" s="126"/>
    </row>
    <row r="656" spans="1:33" ht="12.7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</row>
    <row r="657" spans="1:33" ht="12.75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</row>
    <row r="658" spans="1:33" ht="12.7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  <c r="AG658" s="126"/>
    </row>
    <row r="659" spans="1:33" ht="12.75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</row>
    <row r="660" spans="1:33" ht="12.7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  <c r="AG660" s="126"/>
    </row>
    <row r="661" spans="1:33" ht="12.75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  <c r="AG661" s="126"/>
    </row>
    <row r="662" spans="1:33" ht="12.7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  <c r="AF662" s="126"/>
      <c r="AG662" s="126"/>
    </row>
    <row r="663" spans="1:33" ht="12.75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  <c r="AF663" s="126"/>
      <c r="AG663" s="126"/>
    </row>
    <row r="664" spans="1:33" ht="12.7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  <c r="AF664" s="126"/>
      <c r="AG664" s="126"/>
    </row>
    <row r="665" spans="1:33" ht="12.75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</row>
    <row r="666" spans="1:33" ht="12.7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  <c r="AG666" s="126"/>
    </row>
    <row r="667" spans="1:33" ht="12.75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  <c r="AG667" s="126"/>
    </row>
    <row r="668" spans="1:33" ht="12.7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  <c r="AG668" s="126"/>
    </row>
    <row r="669" spans="1:33" ht="12.75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</row>
    <row r="670" spans="1:33" ht="12.7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  <c r="AG670" s="126"/>
    </row>
    <row r="671" spans="1:33" ht="12.75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</row>
    <row r="672" spans="1:33" ht="12.7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  <c r="AG672" s="126"/>
    </row>
    <row r="673" spans="1:33" ht="12.75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  <c r="AG673" s="126"/>
    </row>
    <row r="674" spans="1:33" ht="12.7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</row>
    <row r="675" spans="1:33" ht="12.75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</row>
    <row r="676" spans="1:33" ht="12.7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</row>
    <row r="677" spans="1:33" ht="12.75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</row>
    <row r="678" spans="1:33" ht="12.7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  <c r="AG678" s="126"/>
    </row>
    <row r="679" spans="1:33" ht="12.75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F679" s="126"/>
      <c r="AG679" s="126"/>
    </row>
    <row r="680" spans="1:33" ht="12.7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  <c r="AF680" s="126"/>
      <c r="AG680" s="126"/>
    </row>
    <row r="681" spans="1:33" ht="12.75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</row>
    <row r="682" spans="1:33" ht="12.7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</row>
    <row r="683" spans="1:33" ht="12.75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  <c r="AG683" s="126"/>
    </row>
    <row r="684" spans="1:33" ht="12.7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  <c r="AG684" s="126"/>
    </row>
    <row r="685" spans="1:33" ht="12.75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  <c r="AF685" s="126"/>
      <c r="AG685" s="126"/>
    </row>
    <row r="686" spans="1:33" ht="12.7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  <c r="AF686" s="126"/>
      <c r="AG686" s="126"/>
    </row>
    <row r="687" spans="1:33" ht="12.75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F687" s="126"/>
      <c r="AG687" s="126"/>
    </row>
    <row r="688" spans="1:33" ht="12.7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</row>
    <row r="689" spans="1:33" ht="12.75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</row>
    <row r="690" spans="1:33" ht="12.7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  <c r="AF690" s="126"/>
      <c r="AG690" s="126"/>
    </row>
    <row r="691" spans="1:33" ht="12.75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  <c r="AF691" s="126"/>
      <c r="AG691" s="126"/>
    </row>
    <row r="692" spans="1:33" ht="12.7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  <c r="AF692" s="126"/>
      <c r="AG692" s="126"/>
    </row>
    <row r="693" spans="1:33" ht="12.75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  <c r="AG693" s="126"/>
    </row>
    <row r="694" spans="1:33" ht="12.7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F694" s="126"/>
      <c r="AG694" s="126"/>
    </row>
    <row r="695" spans="1:33" ht="12.75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  <c r="AF695" s="126"/>
      <c r="AG695" s="126"/>
    </row>
    <row r="696" spans="1:33" ht="12.7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  <c r="AF696" s="126"/>
      <c r="AG696" s="126"/>
    </row>
    <row r="697" spans="1:33" ht="12.75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  <c r="AF697" s="126"/>
      <c r="AG697" s="126"/>
    </row>
    <row r="698" spans="1:33" ht="12.7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  <c r="AF698" s="126"/>
      <c r="AG698" s="126"/>
    </row>
    <row r="699" spans="1:33" ht="12.75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</row>
    <row r="700" spans="1:33" ht="12.7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  <c r="AG700" s="126"/>
    </row>
    <row r="701" spans="1:33" ht="12.75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F701" s="126"/>
      <c r="AG701" s="126"/>
    </row>
    <row r="702" spans="1:33" ht="12.7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  <c r="AF702" s="126"/>
      <c r="AG702" s="126"/>
    </row>
    <row r="703" spans="1:33" ht="12.75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  <c r="AF703" s="126"/>
      <c r="AG703" s="126"/>
    </row>
    <row r="704" spans="1:33" ht="12.7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  <c r="AF704" s="126"/>
      <c r="AG704" s="126"/>
    </row>
    <row r="705" spans="1:33" ht="12.75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  <c r="AF705" s="126"/>
      <c r="AG705" s="126"/>
    </row>
    <row r="706" spans="1:33" ht="12.7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  <c r="AF706" s="126"/>
      <c r="AG706" s="126"/>
    </row>
    <row r="707" spans="1:33" ht="12.75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  <c r="AF707" s="126"/>
      <c r="AG707" s="126"/>
    </row>
    <row r="708" spans="1:33" ht="12.7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F708" s="126"/>
      <c r="AG708" s="126"/>
    </row>
    <row r="709" spans="1:33" ht="12.75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  <c r="AF709" s="126"/>
      <c r="AG709" s="126"/>
    </row>
    <row r="710" spans="1:33" ht="12.7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  <c r="AF710" s="126"/>
      <c r="AG710" s="126"/>
    </row>
    <row r="711" spans="1:33" ht="12.75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</row>
    <row r="712" spans="1:33" ht="12.7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  <c r="AG712" s="126"/>
    </row>
    <row r="713" spans="1:33" ht="12.75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  <c r="AF713" s="126"/>
      <c r="AG713" s="126"/>
    </row>
    <row r="714" spans="1:33" ht="12.7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  <c r="AF714" s="126"/>
      <c r="AG714" s="126"/>
    </row>
    <row r="715" spans="1:33" ht="12.75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  <c r="AG715" s="126"/>
    </row>
    <row r="716" spans="1:33" ht="12.7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</row>
    <row r="717" spans="1:33" ht="12.75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</row>
    <row r="718" spans="1:33" ht="12.7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  <c r="AG718" s="126"/>
    </row>
    <row r="719" spans="1:33" ht="12.75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  <c r="AG719" s="126"/>
    </row>
    <row r="720" spans="1:33" ht="12.7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  <c r="AG720" s="126"/>
    </row>
    <row r="721" spans="1:33" ht="12.75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  <c r="AG721" s="126"/>
    </row>
    <row r="722" spans="1:33" ht="12.7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</row>
    <row r="723" spans="1:33" ht="12.75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  <c r="AG723" s="126"/>
    </row>
    <row r="724" spans="1:33" ht="12.7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  <c r="AG724" s="126"/>
    </row>
    <row r="725" spans="1:33" ht="12.75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  <c r="AG725" s="126"/>
    </row>
    <row r="726" spans="1:33" ht="12.7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  <c r="AG726" s="126"/>
    </row>
    <row r="727" spans="1:33" ht="12.75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  <c r="AG727" s="126"/>
    </row>
    <row r="728" spans="1:33" ht="12.7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  <c r="AG728" s="126"/>
    </row>
    <row r="729" spans="1:33" ht="12.75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</row>
    <row r="730" spans="1:33" ht="12.7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  <c r="AG730" s="126"/>
    </row>
    <row r="731" spans="1:33" ht="12.75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  <c r="AF731" s="126"/>
      <c r="AG731" s="126"/>
    </row>
    <row r="732" spans="1:33" ht="12.7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  <c r="AF732" s="126"/>
      <c r="AG732" s="126"/>
    </row>
    <row r="733" spans="1:33" ht="12.75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  <c r="AG733" s="126"/>
    </row>
    <row r="734" spans="1:33" ht="12.7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  <c r="AG734" s="126"/>
    </row>
    <row r="735" spans="1:33" ht="12.75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</row>
    <row r="736" spans="1:33" ht="12.7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  <c r="AG736" s="126"/>
    </row>
    <row r="737" spans="1:33" ht="12.75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  <c r="AG737" s="126"/>
    </row>
    <row r="738" spans="1:33" ht="12.7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  <c r="AG738" s="126"/>
    </row>
    <row r="739" spans="1:33" ht="12.75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  <c r="AG739" s="126"/>
    </row>
    <row r="740" spans="1:33" ht="12.7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  <c r="AG740" s="126"/>
    </row>
    <row r="741" spans="1:33" ht="12.75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  <c r="AF741" s="126"/>
      <c r="AG741" s="126"/>
    </row>
    <row r="742" spans="1:33" ht="12.7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  <c r="AG742" s="126"/>
    </row>
    <row r="743" spans="1:33" ht="12.75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  <c r="AG743" s="126"/>
    </row>
    <row r="744" spans="1:33" ht="12.7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  <c r="AG744" s="126"/>
    </row>
    <row r="745" spans="1:33" ht="12.75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  <c r="AG745" s="126"/>
    </row>
    <row r="746" spans="1:33" ht="12.7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</row>
    <row r="747" spans="1:33" ht="12.75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</row>
    <row r="748" spans="1:33" ht="12.7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</row>
    <row r="749" spans="1:33" ht="12.75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  <c r="AG749" s="126"/>
    </row>
    <row r="750" spans="1:33" ht="12.7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  <c r="AG750" s="126"/>
    </row>
    <row r="751" spans="1:33" ht="12.75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  <c r="AG751" s="126"/>
    </row>
    <row r="752" spans="1:33" ht="12.7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  <c r="AG752" s="126"/>
    </row>
    <row r="753" spans="1:33" ht="12.75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  <c r="AG753" s="126"/>
    </row>
    <row r="754" spans="1:33" ht="12.7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  <c r="AG754" s="126"/>
    </row>
    <row r="755" spans="1:33" ht="12.75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  <c r="AG755" s="126"/>
    </row>
    <row r="756" spans="1:33" ht="12.7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  <c r="AG756" s="126"/>
    </row>
    <row r="757" spans="1:33" ht="12.75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  <c r="AG757" s="126"/>
    </row>
    <row r="758" spans="1:33" ht="12.7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  <c r="AF758" s="126"/>
      <c r="AG758" s="126"/>
    </row>
    <row r="759" spans="1:33" ht="12.75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  <c r="AF759" s="126"/>
      <c r="AG759" s="126"/>
    </row>
    <row r="760" spans="1:33" ht="12.7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  <c r="AF760" s="126"/>
      <c r="AG760" s="126"/>
    </row>
    <row r="761" spans="1:33" ht="12.75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  <c r="AF761" s="126"/>
      <c r="AG761" s="126"/>
    </row>
    <row r="762" spans="1:33" ht="12.7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  <c r="AF762" s="126"/>
      <c r="AG762" s="126"/>
    </row>
    <row r="763" spans="1:33" ht="12.75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  <c r="AF763" s="126"/>
      <c r="AG763" s="126"/>
    </row>
    <row r="764" spans="1:33" ht="12.7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  <c r="AF764" s="126"/>
      <c r="AG764" s="126"/>
    </row>
    <row r="765" spans="1:33" ht="12.75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F765" s="126"/>
      <c r="AG765" s="126"/>
    </row>
    <row r="766" spans="1:33" ht="12.7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  <c r="AG766" s="126"/>
    </row>
    <row r="767" spans="1:33" ht="12.75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  <c r="AF767" s="126"/>
      <c r="AG767" s="126"/>
    </row>
    <row r="768" spans="1:33" ht="12.7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  <c r="AG768" s="126"/>
    </row>
    <row r="769" spans="1:33" ht="12.75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  <c r="AF769" s="126"/>
      <c r="AG769" s="126"/>
    </row>
    <row r="770" spans="1:33" ht="12.7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  <c r="AF770" s="126"/>
      <c r="AG770" s="126"/>
    </row>
    <row r="771" spans="1:33" ht="12.75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  <c r="AF771" s="126"/>
      <c r="AG771" s="126"/>
    </row>
    <row r="772" spans="1:33" ht="12.7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  <c r="AF772" s="126"/>
      <c r="AG772" s="126"/>
    </row>
    <row r="773" spans="1:33" ht="12.75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  <c r="AF773" s="126"/>
      <c r="AG773" s="126"/>
    </row>
    <row r="774" spans="1:33" ht="12.7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  <c r="AF774" s="126"/>
      <c r="AG774" s="126"/>
    </row>
    <row r="775" spans="1:33" ht="12.75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  <c r="AF775" s="126"/>
      <c r="AG775" s="126"/>
    </row>
    <row r="776" spans="1:33" ht="12.7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  <c r="AF776" s="126"/>
      <c r="AG776" s="126"/>
    </row>
    <row r="777" spans="1:33" ht="12.75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  <c r="AF777" s="126"/>
      <c r="AG777" s="126"/>
    </row>
    <row r="778" spans="1:33" ht="12.7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  <c r="AF778" s="126"/>
      <c r="AG778" s="126"/>
    </row>
    <row r="779" spans="1:33" ht="12.75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  <c r="AF779" s="126"/>
      <c r="AG779" s="126"/>
    </row>
    <row r="780" spans="1:33" ht="12.7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  <c r="AF780" s="126"/>
      <c r="AG780" s="126"/>
    </row>
    <row r="781" spans="1:33" ht="12.75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  <c r="AF781" s="126"/>
      <c r="AG781" s="126"/>
    </row>
    <row r="782" spans="1:33" ht="12.7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  <c r="AF782" s="126"/>
      <c r="AG782" s="126"/>
    </row>
    <row r="783" spans="1:33" ht="12.75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  <c r="AF783" s="126"/>
      <c r="AG783" s="126"/>
    </row>
    <row r="784" spans="1:33" ht="12.7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  <c r="AF784" s="126"/>
      <c r="AG784" s="126"/>
    </row>
    <row r="785" spans="1:33" ht="12.75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  <c r="AF785" s="126"/>
      <c r="AG785" s="126"/>
    </row>
    <row r="786" spans="1:33" ht="12.7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  <c r="AF786" s="126"/>
      <c r="AG786" s="126"/>
    </row>
    <row r="787" spans="1:33" ht="12.75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  <c r="AF787" s="126"/>
      <c r="AG787" s="126"/>
    </row>
    <row r="788" spans="1:33" ht="12.7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  <c r="AF788" s="126"/>
      <c r="AG788" s="126"/>
    </row>
    <row r="789" spans="1:33" ht="12.75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  <c r="AF789" s="126"/>
      <c r="AG789" s="126"/>
    </row>
    <row r="790" spans="1:33" ht="12.7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  <c r="AF790" s="126"/>
      <c r="AG790" s="126"/>
    </row>
    <row r="791" spans="1:33" ht="12.75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  <c r="AF791" s="126"/>
      <c r="AG791" s="126"/>
    </row>
    <row r="792" spans="1:33" ht="12.7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  <c r="AF792" s="126"/>
      <c r="AG792" s="126"/>
    </row>
    <row r="793" spans="1:33" ht="12.75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  <c r="AF793" s="126"/>
      <c r="AG793" s="126"/>
    </row>
    <row r="794" spans="1:33" ht="12.7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  <c r="AF794" s="126"/>
      <c r="AG794" s="126"/>
    </row>
    <row r="795" spans="1:33" ht="12.75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  <c r="AF795" s="126"/>
      <c r="AG795" s="126"/>
    </row>
    <row r="796" spans="1:33" ht="12.7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  <c r="AF796" s="126"/>
      <c r="AG796" s="126"/>
    </row>
    <row r="797" spans="1:33" ht="12.75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  <c r="AF797" s="126"/>
      <c r="AG797" s="126"/>
    </row>
    <row r="798" spans="1:33" ht="12.7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  <c r="AF798" s="126"/>
      <c r="AG798" s="126"/>
    </row>
    <row r="799" spans="1:33" ht="12.75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F799" s="126"/>
      <c r="AG799" s="126"/>
    </row>
    <row r="800" spans="1:33" ht="12.7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  <c r="AF800" s="126"/>
      <c r="AG800" s="126"/>
    </row>
    <row r="801" spans="1:33" ht="12.75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  <c r="AF801" s="126"/>
      <c r="AG801" s="126"/>
    </row>
    <row r="802" spans="1:33" ht="12.7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  <c r="AF802" s="126"/>
      <c r="AG802" s="126"/>
    </row>
    <row r="803" spans="1:33" ht="12.75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  <c r="AF803" s="126"/>
      <c r="AG803" s="126"/>
    </row>
    <row r="804" spans="1:33" ht="12.7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  <c r="AF804" s="126"/>
      <c r="AG804" s="126"/>
    </row>
    <row r="805" spans="1:33" ht="12.75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  <c r="AF805" s="126"/>
      <c r="AG805" s="126"/>
    </row>
    <row r="806" spans="1:33" ht="12.7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  <c r="AF806" s="126"/>
      <c r="AG806" s="126"/>
    </row>
    <row r="807" spans="1:33" ht="12.75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F807" s="126"/>
      <c r="AG807" s="126"/>
    </row>
    <row r="808" spans="1:33" ht="12.7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  <c r="AF808" s="126"/>
      <c r="AG808" s="126"/>
    </row>
    <row r="809" spans="1:33" ht="12.75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  <c r="AF809" s="126"/>
      <c r="AG809" s="126"/>
    </row>
    <row r="810" spans="1:33" ht="12.7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  <c r="AF810" s="126"/>
      <c r="AG810" s="126"/>
    </row>
    <row r="811" spans="1:33" ht="12.75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  <c r="AF811" s="126"/>
      <c r="AG811" s="126"/>
    </row>
    <row r="812" spans="1:33" ht="12.7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  <c r="AF812" s="126"/>
      <c r="AG812" s="126"/>
    </row>
    <row r="813" spans="1:33" ht="12.75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  <c r="AF813" s="126"/>
      <c r="AG813" s="126"/>
    </row>
    <row r="814" spans="1:33" ht="12.7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  <c r="AG814" s="126"/>
    </row>
    <row r="815" spans="1:33" ht="12.75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F815" s="126"/>
      <c r="AG815" s="126"/>
    </row>
    <row r="816" spans="1:33" ht="12.7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  <c r="AF816" s="126"/>
      <c r="AG816" s="126"/>
    </row>
    <row r="817" spans="1:33" ht="12.75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  <c r="AF817" s="126"/>
      <c r="AG817" s="126"/>
    </row>
    <row r="818" spans="1:33" ht="12.7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  <c r="AF818" s="126"/>
      <c r="AG818" s="126"/>
    </row>
    <row r="819" spans="1:33" ht="12.75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  <c r="AF819" s="126"/>
      <c r="AG819" s="126"/>
    </row>
    <row r="820" spans="1:33" ht="12.7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  <c r="AF820" s="126"/>
      <c r="AG820" s="126"/>
    </row>
    <row r="821" spans="1:33" ht="12.75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  <c r="AF821" s="126"/>
      <c r="AG821" s="126"/>
    </row>
    <row r="822" spans="1:33" ht="12.7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  <c r="AF822" s="126"/>
      <c r="AG822" s="126"/>
    </row>
    <row r="823" spans="1:33" ht="12.75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F823" s="126"/>
      <c r="AG823" s="126"/>
    </row>
    <row r="824" spans="1:33" ht="12.7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  <c r="AG824" s="126"/>
    </row>
    <row r="825" spans="1:33" ht="12.75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  <c r="AG825" s="126"/>
    </row>
    <row r="826" spans="1:33" ht="12.7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  <c r="AF826" s="126"/>
      <c r="AG826" s="126"/>
    </row>
    <row r="827" spans="1:33" ht="12.75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  <c r="AF827" s="126"/>
      <c r="AG827" s="126"/>
    </row>
    <row r="828" spans="1:33" ht="12.7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  <c r="AF828" s="126"/>
      <c r="AG828" s="126"/>
    </row>
    <row r="829" spans="1:33" ht="12.75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  <c r="AF829" s="126"/>
      <c r="AG829" s="126"/>
    </row>
    <row r="830" spans="1:33" ht="12.7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F830" s="126"/>
      <c r="AG830" s="126"/>
    </row>
    <row r="831" spans="1:33" ht="12.75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  <c r="AF831" s="126"/>
      <c r="AG831" s="126"/>
    </row>
    <row r="832" spans="1:33" ht="12.7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  <c r="AF832" s="126"/>
      <c r="AG832" s="126"/>
    </row>
    <row r="833" spans="1:33" ht="12.75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  <c r="AF833" s="126"/>
      <c r="AG833" s="126"/>
    </row>
    <row r="834" spans="1:33" ht="12.7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  <c r="AF834" s="126"/>
      <c r="AG834" s="126"/>
    </row>
    <row r="835" spans="1:33" ht="12.75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6"/>
      <c r="AG835" s="126"/>
    </row>
    <row r="836" spans="1:33" ht="12.7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  <c r="AF836" s="126"/>
      <c r="AG836" s="126"/>
    </row>
    <row r="837" spans="1:33" ht="12.75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F837" s="126"/>
      <c r="AG837" s="126"/>
    </row>
    <row r="838" spans="1:33" ht="12.7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  <c r="AF838" s="126"/>
      <c r="AG838" s="126"/>
    </row>
    <row r="839" spans="1:33" ht="12.75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  <c r="AF839" s="126"/>
      <c r="AG839" s="126"/>
    </row>
    <row r="840" spans="1:33" ht="12.7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  <c r="AF840" s="126"/>
      <c r="AG840" s="126"/>
    </row>
    <row r="841" spans="1:33" ht="12.75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  <c r="AF841" s="126"/>
      <c r="AG841" s="126"/>
    </row>
    <row r="842" spans="1:33" ht="12.7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  <c r="AF842" s="126"/>
      <c r="AG842" s="126"/>
    </row>
    <row r="843" spans="1:33" ht="12.75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  <c r="AF843" s="126"/>
      <c r="AG843" s="126"/>
    </row>
    <row r="844" spans="1:33" ht="12.7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  <c r="AF844" s="126"/>
      <c r="AG844" s="126"/>
    </row>
    <row r="845" spans="1:33" ht="12.75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  <c r="AF845" s="126"/>
      <c r="AG845" s="126"/>
    </row>
    <row r="846" spans="1:33" ht="12.7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  <c r="AF846" s="126"/>
      <c r="AG846" s="126"/>
    </row>
    <row r="847" spans="1:33" ht="12.75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  <c r="AF847" s="126"/>
      <c r="AG847" s="126"/>
    </row>
    <row r="848" spans="1:33" ht="12.7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F848" s="126"/>
      <c r="AG848" s="126"/>
    </row>
    <row r="849" spans="1:33" ht="12.75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  <c r="AF849" s="126"/>
      <c r="AG849" s="126"/>
    </row>
    <row r="850" spans="1:33" ht="12.7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6"/>
      <c r="AG850" s="126"/>
    </row>
    <row r="851" spans="1:33" ht="12.75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  <c r="AF851" s="126"/>
      <c r="AG851" s="126"/>
    </row>
    <row r="852" spans="1:33" ht="12.7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  <c r="AF852" s="126"/>
      <c r="AG852" s="126"/>
    </row>
    <row r="853" spans="1:33" ht="12.75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  <c r="AF853" s="126"/>
      <c r="AG853" s="126"/>
    </row>
    <row r="854" spans="1:33" ht="12.7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  <c r="AF854" s="126"/>
      <c r="AG854" s="126"/>
    </row>
    <row r="855" spans="1:33" ht="12.75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  <c r="AF855" s="126"/>
      <c r="AG855" s="126"/>
    </row>
    <row r="856" spans="1:33" ht="12.7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  <c r="AF856" s="126"/>
      <c r="AG856" s="126"/>
    </row>
    <row r="857" spans="1:33" ht="12.75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  <c r="AF857" s="126"/>
      <c r="AG857" s="126"/>
    </row>
    <row r="858" spans="1:33" ht="12.7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  <c r="AF858" s="126"/>
      <c r="AG858" s="126"/>
    </row>
    <row r="859" spans="1:33" ht="12.75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  <c r="AF859" s="126"/>
      <c r="AG859" s="126"/>
    </row>
    <row r="860" spans="1:33" ht="12.7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F860" s="126"/>
      <c r="AG860" s="126"/>
    </row>
    <row r="861" spans="1:33" ht="12.75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F861" s="126"/>
      <c r="AG861" s="126"/>
    </row>
    <row r="862" spans="1:33" ht="12.7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  <c r="AF862" s="126"/>
      <c r="AG862" s="126"/>
    </row>
    <row r="863" spans="1:33" ht="12.75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  <c r="AF863" s="126"/>
      <c r="AG863" s="126"/>
    </row>
    <row r="864" spans="1:33" ht="12.7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  <c r="AF864" s="126"/>
      <c r="AG864" s="126"/>
    </row>
    <row r="865" spans="1:33" ht="12.75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  <c r="AF865" s="126"/>
      <c r="AG865" s="126"/>
    </row>
    <row r="866" spans="1:33" ht="12.7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  <c r="AF866" s="126"/>
      <c r="AG866" s="126"/>
    </row>
    <row r="867" spans="1:33" ht="12.75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  <c r="AF867" s="126"/>
      <c r="AG867" s="126"/>
    </row>
    <row r="868" spans="1:33" ht="12.7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  <c r="AF868" s="126"/>
      <c r="AG868" s="126"/>
    </row>
    <row r="869" spans="1:33" ht="12.75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  <c r="AF869" s="126"/>
      <c r="AG869" s="126"/>
    </row>
    <row r="870" spans="1:33" ht="12.7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  <c r="AF870" s="126"/>
      <c r="AG870" s="126"/>
    </row>
    <row r="871" spans="1:33" ht="12.75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  <c r="AF871" s="126"/>
      <c r="AG871" s="126"/>
    </row>
    <row r="872" spans="1:33" ht="12.7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  <c r="AF872" s="126"/>
      <c r="AG872" s="126"/>
    </row>
    <row r="873" spans="1:33" ht="12.75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  <c r="AF873" s="126"/>
      <c r="AG873" s="126"/>
    </row>
    <row r="874" spans="1:33" ht="12.7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  <c r="AF874" s="126"/>
      <c r="AG874" s="126"/>
    </row>
    <row r="875" spans="1:33" ht="12.75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  <c r="AF875" s="126"/>
      <c r="AG875" s="126"/>
    </row>
    <row r="876" spans="1:33" ht="12.7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  <c r="AF876" s="126"/>
      <c r="AG876" s="126"/>
    </row>
    <row r="877" spans="1:33" ht="12.75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F877" s="126"/>
      <c r="AG877" s="126"/>
    </row>
    <row r="878" spans="1:33" ht="12.7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  <c r="AF878" s="126"/>
      <c r="AG878" s="126"/>
    </row>
    <row r="879" spans="1:33" ht="12.75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  <c r="AF879" s="126"/>
      <c r="AG879" s="126"/>
    </row>
    <row r="880" spans="1:33" ht="12.7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  <c r="AF880" s="126"/>
      <c r="AG880" s="126"/>
    </row>
    <row r="881" spans="1:33" ht="12.75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  <c r="AF881" s="126"/>
      <c r="AG881" s="126"/>
    </row>
    <row r="882" spans="1:33" ht="12.7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  <c r="AF882" s="126"/>
      <c r="AG882" s="126"/>
    </row>
    <row r="883" spans="1:33" ht="12.75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  <c r="AF883" s="126"/>
      <c r="AG883" s="126"/>
    </row>
    <row r="884" spans="1:33" ht="12.7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  <c r="AF884" s="126"/>
      <c r="AG884" s="126"/>
    </row>
    <row r="885" spans="1:33" ht="12.75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  <c r="AF885" s="126"/>
      <c r="AG885" s="126"/>
    </row>
    <row r="886" spans="1:33" ht="12.7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  <c r="AF886" s="126"/>
      <c r="AG886" s="126"/>
    </row>
    <row r="887" spans="1:33" ht="12.75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  <c r="AF887" s="126"/>
      <c r="AG887" s="126"/>
    </row>
    <row r="888" spans="1:33" ht="12.7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  <c r="AF888" s="126"/>
      <c r="AG888" s="126"/>
    </row>
    <row r="889" spans="1:33" ht="12.75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  <c r="AF889" s="126"/>
      <c r="AG889" s="126"/>
    </row>
    <row r="890" spans="1:33" ht="12.7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  <c r="AF890" s="126"/>
      <c r="AG890" s="126"/>
    </row>
    <row r="891" spans="1:33" ht="12.75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  <c r="AF891" s="126"/>
      <c r="AG891" s="126"/>
    </row>
    <row r="892" spans="1:33" ht="12.7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  <c r="AF892" s="126"/>
      <c r="AG892" s="126"/>
    </row>
    <row r="893" spans="1:33" ht="12.75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  <c r="AF893" s="126"/>
      <c r="AG893" s="126"/>
    </row>
    <row r="894" spans="1:33" ht="12.7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  <c r="AF894" s="126"/>
      <c r="AG894" s="126"/>
    </row>
    <row r="895" spans="1:33" ht="12.75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F895" s="126"/>
      <c r="AG895" s="126"/>
    </row>
    <row r="896" spans="1:33" ht="12.7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  <c r="AF896" s="126"/>
      <c r="AG896" s="126"/>
    </row>
    <row r="897" spans="1:33" ht="12.75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  <c r="AF897" s="126"/>
      <c r="AG897" s="126"/>
    </row>
    <row r="898" spans="1:33" ht="12.7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  <c r="AF898" s="126"/>
      <c r="AG898" s="126"/>
    </row>
    <row r="899" spans="1:33" ht="12.75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  <c r="AF899" s="126"/>
      <c r="AG899" s="126"/>
    </row>
    <row r="900" spans="1:33" ht="12.7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  <c r="AF900" s="126"/>
      <c r="AG900" s="126"/>
    </row>
    <row r="901" spans="1:33" ht="12.75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  <c r="AF901" s="126"/>
      <c r="AG901" s="126"/>
    </row>
    <row r="902" spans="1:33" ht="12.7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  <c r="AF902" s="126"/>
      <c r="AG902" s="126"/>
    </row>
    <row r="903" spans="1:33" ht="12.75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  <c r="AF903" s="126"/>
      <c r="AG903" s="126"/>
    </row>
    <row r="904" spans="1:33" ht="12.7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  <c r="AF904" s="126"/>
      <c r="AG904" s="126"/>
    </row>
    <row r="905" spans="1:33" ht="12.75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  <c r="AF905" s="126"/>
      <c r="AG905" s="126"/>
    </row>
    <row r="906" spans="1:33" ht="12.7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  <c r="AF906" s="126"/>
      <c r="AG906" s="126"/>
    </row>
    <row r="907" spans="1:33" ht="12.75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  <c r="AF907" s="126"/>
      <c r="AG907" s="126"/>
    </row>
    <row r="908" spans="1:33" ht="12.7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  <c r="AF908" s="126"/>
      <c r="AG908" s="126"/>
    </row>
    <row r="909" spans="1:33" ht="12.75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  <c r="AF909" s="126"/>
      <c r="AG909" s="126"/>
    </row>
    <row r="910" spans="1:33" ht="12.7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F910" s="126"/>
      <c r="AG910" s="126"/>
    </row>
    <row r="911" spans="1:33" ht="12.75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F911" s="126"/>
      <c r="AG911" s="126"/>
    </row>
    <row r="912" spans="1:33" ht="12.7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F912" s="126"/>
      <c r="AG912" s="126"/>
    </row>
    <row r="913" spans="1:33" ht="12.75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  <c r="AF913" s="126"/>
      <c r="AG913" s="126"/>
    </row>
    <row r="914" spans="1:33" ht="12.7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  <c r="AF914" s="126"/>
      <c r="AG914" s="126"/>
    </row>
    <row r="915" spans="1:33" ht="12.75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  <c r="AF915" s="126"/>
      <c r="AG915" s="126"/>
    </row>
    <row r="916" spans="1:33" ht="12.7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  <c r="AF916" s="126"/>
      <c r="AG916" s="126"/>
    </row>
    <row r="917" spans="1:33" ht="12.75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  <c r="AF917" s="126"/>
      <c r="AG917" s="126"/>
    </row>
    <row r="918" spans="1:33" ht="12.7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  <c r="AF918" s="126"/>
      <c r="AG918" s="126"/>
    </row>
    <row r="919" spans="1:33" ht="12.75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  <c r="AF919" s="126"/>
      <c r="AG919" s="126"/>
    </row>
    <row r="920" spans="1:33" ht="12.7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  <c r="AF920" s="126"/>
      <c r="AG920" s="126"/>
    </row>
    <row r="921" spans="1:33" ht="12.75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  <c r="AF921" s="126"/>
      <c r="AG921" s="126"/>
    </row>
    <row r="922" spans="1:33" ht="12.7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  <c r="AF922" s="126"/>
      <c r="AG922" s="126"/>
    </row>
    <row r="923" spans="1:33" ht="12.75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  <c r="AF923" s="126"/>
      <c r="AG923" s="126"/>
    </row>
    <row r="924" spans="1:33" ht="12.7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  <c r="AF924" s="126"/>
      <c r="AG924" s="126"/>
    </row>
    <row r="925" spans="1:33" ht="12.75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  <c r="AF925" s="126"/>
      <c r="AG925" s="126"/>
    </row>
    <row r="926" spans="1:33" ht="12.7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  <c r="AF926" s="126"/>
      <c r="AG926" s="126"/>
    </row>
    <row r="927" spans="1:33" ht="12.75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F927" s="126"/>
      <c r="AG927" s="126"/>
    </row>
    <row r="928" spans="1:33" ht="12.7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  <c r="AF928" s="126"/>
      <c r="AG928" s="126"/>
    </row>
    <row r="929" spans="1:33" ht="12.75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  <c r="AF929" s="126"/>
      <c r="AG929" s="126"/>
    </row>
    <row r="930" spans="1:33" ht="12.7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  <c r="AF930" s="126"/>
      <c r="AG930" s="126"/>
    </row>
    <row r="931" spans="1:33" ht="12.75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  <c r="AF931" s="126"/>
      <c r="AG931" s="126"/>
    </row>
    <row r="932" spans="1:33" ht="12.7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  <c r="AF932" s="126"/>
      <c r="AG932" s="126"/>
    </row>
    <row r="933" spans="1:33" ht="12.75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  <c r="AF933" s="126"/>
      <c r="AG933" s="126"/>
    </row>
    <row r="934" spans="1:33" ht="12.7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  <c r="AF934" s="126"/>
      <c r="AG934" s="126"/>
    </row>
    <row r="935" spans="1:33" ht="12.75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  <c r="AF935" s="126"/>
      <c r="AG935" s="126"/>
    </row>
    <row r="936" spans="1:33" ht="12.7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  <c r="AF936" s="126"/>
      <c r="AG936" s="126"/>
    </row>
    <row r="937" spans="1:33" ht="12.75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  <c r="AF937" s="126"/>
      <c r="AG937" s="126"/>
    </row>
    <row r="938" spans="1:33" ht="12.7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  <c r="AF938" s="126"/>
      <c r="AG938" s="126"/>
    </row>
    <row r="939" spans="1:33" ht="12.75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  <c r="AF939" s="126"/>
      <c r="AG939" s="126"/>
    </row>
    <row r="940" spans="1:33" ht="12.7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  <c r="AF940" s="126"/>
      <c r="AG940" s="126"/>
    </row>
    <row r="941" spans="1:33" ht="12.75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  <c r="AF941" s="126"/>
      <c r="AG941" s="126"/>
    </row>
    <row r="942" spans="1:33" ht="12.7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  <c r="AF942" s="126"/>
      <c r="AG942" s="126"/>
    </row>
    <row r="943" spans="1:33" ht="12.75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  <c r="AF943" s="126"/>
      <c r="AG943" s="126"/>
    </row>
    <row r="944" spans="1:33" ht="12.7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  <c r="AF944" s="126"/>
      <c r="AG944" s="126"/>
    </row>
    <row r="945" spans="1:33" ht="12.75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  <c r="AF945" s="126"/>
      <c r="AG945" s="126"/>
    </row>
    <row r="946" spans="1:33" ht="12.7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  <c r="AF946" s="126"/>
      <c r="AG946" s="126"/>
    </row>
    <row r="947" spans="1:33" ht="12.75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  <c r="AF947" s="126"/>
      <c r="AG947" s="126"/>
    </row>
    <row r="948" spans="1:33" ht="12.7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  <c r="AF948" s="126"/>
      <c r="AG948" s="126"/>
    </row>
    <row r="949" spans="1:33" ht="12.75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  <c r="AF949" s="126"/>
      <c r="AG949" s="126"/>
    </row>
    <row r="950" spans="1:33" ht="12.7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  <c r="AF950" s="126"/>
      <c r="AG950" s="126"/>
    </row>
    <row r="951" spans="1:33" ht="12.75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  <c r="AF951" s="126"/>
      <c r="AG951" s="126"/>
    </row>
    <row r="952" spans="1:33" ht="12.7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F952" s="126"/>
      <c r="AG952" s="126"/>
    </row>
    <row r="953" spans="1:33" ht="12.75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  <c r="AF953" s="126"/>
      <c r="AG953" s="126"/>
    </row>
    <row r="954" spans="1:33" ht="12.7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  <c r="AF954" s="126"/>
      <c r="AG954" s="126"/>
    </row>
    <row r="955" spans="1:33" ht="12.75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  <c r="AF955" s="126"/>
      <c r="AG955" s="126"/>
    </row>
    <row r="956" spans="1:33" ht="12.7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  <c r="AF956" s="126"/>
      <c r="AG956" s="126"/>
    </row>
    <row r="957" spans="1:33" ht="12.75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  <c r="AF957" s="126"/>
      <c r="AG957" s="126"/>
    </row>
    <row r="958" spans="1:33" ht="12.7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  <c r="AF958" s="126"/>
      <c r="AG958" s="126"/>
    </row>
    <row r="959" spans="1:33" ht="12.75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  <c r="AF959" s="126"/>
      <c r="AG959" s="126"/>
    </row>
    <row r="960" spans="1:33" ht="12.7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  <c r="AF960" s="126"/>
      <c r="AG960" s="126"/>
    </row>
    <row r="961" spans="1:33" ht="12.75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  <c r="AF961" s="126"/>
      <c r="AG961" s="126"/>
    </row>
    <row r="962" spans="1:33" ht="12.7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  <c r="AF962" s="126"/>
      <c r="AG962" s="126"/>
    </row>
    <row r="963" spans="1:33" ht="12.75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  <c r="AF963" s="126"/>
      <c r="AG963" s="126"/>
    </row>
    <row r="964" spans="1:33" ht="12.7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  <c r="AF964" s="126"/>
      <c r="AG964" s="126"/>
    </row>
    <row r="965" spans="1:33" ht="12.75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  <c r="AF965" s="126"/>
      <c r="AG965" s="126"/>
    </row>
    <row r="966" spans="1:33" ht="12.7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  <c r="AF966" s="126"/>
      <c r="AG966" s="126"/>
    </row>
    <row r="967" spans="1:33" ht="12.75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  <c r="AF967" s="126"/>
      <c r="AG967" s="126"/>
    </row>
    <row r="968" spans="1:33" ht="12.7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  <c r="AF968" s="126"/>
      <c r="AG968" s="126"/>
    </row>
    <row r="969" spans="1:33" ht="12.75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  <c r="AF969" s="126"/>
      <c r="AG969" s="126"/>
    </row>
    <row r="970" spans="1:33" ht="12.7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  <c r="AF970" s="126"/>
      <c r="AG970" s="126"/>
    </row>
    <row r="971" spans="1:33" ht="12.75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  <c r="AF971" s="126"/>
      <c r="AG971" s="126"/>
    </row>
    <row r="972" spans="1:33" ht="12.7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  <c r="AF972" s="126"/>
      <c r="AG972" s="126"/>
    </row>
    <row r="973" spans="1:33" ht="12.75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  <c r="AF973" s="126"/>
      <c r="AG973" s="126"/>
    </row>
    <row r="974" spans="1:33" ht="12.7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  <c r="AF974" s="126"/>
      <c r="AG974" s="126"/>
    </row>
    <row r="975" spans="1:33" ht="12.75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  <c r="AF975" s="126"/>
      <c r="AG975" s="126"/>
    </row>
    <row r="976" spans="1:33" ht="12.7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  <c r="AF976" s="126"/>
      <c r="AG976" s="126"/>
    </row>
    <row r="977" spans="1:33" ht="12.75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  <c r="AF977" s="126"/>
      <c r="AG977" s="126"/>
    </row>
    <row r="978" spans="1:33" ht="12.7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F978" s="126"/>
      <c r="AG978" s="126"/>
    </row>
    <row r="979" spans="1:33" ht="12.75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  <c r="AF979" s="126"/>
      <c r="AG979" s="126"/>
    </row>
    <row r="980" spans="1:33" ht="12.7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  <c r="AF980" s="126"/>
      <c r="AG980" s="126"/>
    </row>
    <row r="981" spans="1:33" ht="12.75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  <c r="AF981" s="126"/>
      <c r="AG981" s="126"/>
    </row>
    <row r="982" spans="1:33" ht="12.7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  <c r="AF982" s="126"/>
      <c r="AG982" s="126"/>
    </row>
    <row r="983" spans="1:33" ht="12.75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  <c r="AF983" s="126"/>
      <c r="AG983" s="126"/>
    </row>
    <row r="984" spans="1:33" ht="12.7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  <c r="AF984" s="126"/>
      <c r="AG984" s="126"/>
    </row>
    <row r="985" spans="1:33" ht="12.75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  <c r="AF985" s="126"/>
      <c r="AG985" s="126"/>
    </row>
    <row r="986" spans="1:33" ht="12.7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  <c r="AF986" s="126"/>
      <c r="AG986" s="126"/>
    </row>
    <row r="987" spans="1:33" ht="12.75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  <c r="AF987" s="126"/>
      <c r="AG987" s="126"/>
    </row>
    <row r="988" spans="1:33" ht="12.7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  <c r="AF988" s="126"/>
      <c r="AG988" s="126"/>
    </row>
    <row r="989" spans="1:33" ht="12.75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  <c r="AF989" s="126"/>
      <c r="AG989" s="126"/>
    </row>
    <row r="990" spans="1:33" ht="12.7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  <c r="AF990" s="126"/>
      <c r="AG990" s="126"/>
    </row>
    <row r="991" spans="1:33" ht="12.75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F991" s="126"/>
      <c r="AG991" s="126"/>
    </row>
    <row r="992" spans="1:33" ht="12.7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F992" s="126"/>
      <c r="AG992" s="126"/>
    </row>
    <row r="993" spans="1:33" ht="12.75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  <c r="AF993" s="126"/>
      <c r="AG993" s="126"/>
    </row>
    <row r="994" spans="1:33" ht="12.7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  <c r="AF994" s="126"/>
      <c r="AG994" s="126"/>
    </row>
    <row r="995" spans="1:33" ht="12.75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  <c r="AF995" s="126"/>
      <c r="AG995" s="126"/>
    </row>
    <row r="996" spans="1:33" ht="12.7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  <c r="AF996" s="126"/>
      <c r="AG996" s="126"/>
    </row>
    <row r="997" spans="1:33" ht="12.75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  <c r="AF997" s="126"/>
      <c r="AG997" s="126"/>
    </row>
    <row r="998" spans="1:33" ht="12.7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  <c r="AF998" s="126"/>
      <c r="AG998" s="126"/>
    </row>
    <row r="999" spans="1:33" ht="12.75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  <c r="AF999" s="126"/>
      <c r="AG999" s="126"/>
    </row>
    <row r="1000" spans="1:33" ht="12.7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  <c r="AF1000" s="126"/>
      <c r="AG1000" s="126"/>
    </row>
    <row r="1001" spans="1:33" ht="12.75">
      <c r="A1001" s="126"/>
      <c r="B1001" s="126"/>
      <c r="C1001" s="126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  <c r="Z1001" s="126"/>
      <c r="AA1001" s="126"/>
      <c r="AB1001" s="126"/>
      <c r="AC1001" s="126"/>
      <c r="AD1001" s="126"/>
      <c r="AE1001" s="126"/>
      <c r="AF1001" s="126"/>
      <c r="AG1001" s="126"/>
    </row>
    <row r="1002" spans="1:33" ht="12.7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26"/>
      <c r="U1002" s="126"/>
      <c r="V1002" s="126"/>
      <c r="W1002" s="126"/>
      <c r="X1002" s="126"/>
      <c r="Y1002" s="126"/>
      <c r="Z1002" s="126"/>
      <c r="AA1002" s="126"/>
      <c r="AB1002" s="126"/>
      <c r="AC1002" s="126"/>
      <c r="AD1002" s="126"/>
      <c r="AE1002" s="126"/>
      <c r="AF1002" s="126"/>
      <c r="AG1002" s="126"/>
    </row>
    <row r="1003" spans="1:33" ht="12.75">
      <c r="A1003" s="126"/>
      <c r="B1003" s="126"/>
      <c r="C1003" s="126"/>
      <c r="D1003" s="126"/>
      <c r="E1003" s="126"/>
      <c r="F1003" s="126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  <c r="S1003" s="126"/>
      <c r="T1003" s="126"/>
      <c r="U1003" s="126"/>
      <c r="V1003" s="126"/>
      <c r="W1003" s="126"/>
      <c r="X1003" s="126"/>
      <c r="Y1003" s="126"/>
      <c r="Z1003" s="126"/>
      <c r="AA1003" s="126"/>
      <c r="AB1003" s="126"/>
      <c r="AC1003" s="126"/>
      <c r="AD1003" s="126"/>
      <c r="AE1003" s="126"/>
      <c r="AF1003" s="126"/>
      <c r="AG1003" s="126"/>
    </row>
    <row r="1004" spans="1:33" ht="12.7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26"/>
      <c r="U1004" s="126"/>
      <c r="V1004" s="126"/>
      <c r="W1004" s="126"/>
      <c r="X1004" s="126"/>
      <c r="Y1004" s="126"/>
      <c r="Z1004" s="126"/>
      <c r="AA1004" s="126"/>
      <c r="AB1004" s="126"/>
      <c r="AC1004" s="126"/>
      <c r="AD1004" s="126"/>
      <c r="AE1004" s="126"/>
      <c r="AF1004" s="126"/>
      <c r="AG1004" s="126"/>
    </row>
    <row r="1005" spans="1:33" ht="12.75">
      <c r="A1005" s="126"/>
      <c r="B1005" s="126"/>
      <c r="C1005" s="126"/>
      <c r="D1005" s="126"/>
      <c r="E1005" s="126"/>
      <c r="F1005" s="126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  <c r="R1005" s="126"/>
      <c r="S1005" s="126"/>
      <c r="T1005" s="126"/>
      <c r="U1005" s="126"/>
      <c r="V1005" s="126"/>
      <c r="W1005" s="126"/>
      <c r="X1005" s="126"/>
      <c r="Y1005" s="126"/>
      <c r="Z1005" s="126"/>
      <c r="AA1005" s="126"/>
      <c r="AB1005" s="126"/>
      <c r="AC1005" s="126"/>
      <c r="AD1005" s="126"/>
      <c r="AE1005" s="126"/>
      <c r="AF1005" s="126"/>
      <c r="AG1005" s="126"/>
    </row>
    <row r="1006" spans="1:33" ht="12.7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26"/>
      <c r="U1006" s="126"/>
      <c r="V1006" s="126"/>
      <c r="W1006" s="126"/>
      <c r="X1006" s="126"/>
      <c r="Y1006" s="126"/>
      <c r="Z1006" s="126"/>
      <c r="AA1006" s="126"/>
      <c r="AB1006" s="126"/>
      <c r="AC1006" s="126"/>
      <c r="AD1006" s="126"/>
      <c r="AE1006" s="126"/>
      <c r="AF1006" s="126"/>
      <c r="AG1006" s="126"/>
    </row>
    <row r="1007" spans="1:33" ht="12.75">
      <c r="A1007" s="126"/>
      <c r="B1007" s="126"/>
      <c r="C1007" s="126"/>
      <c r="D1007" s="126"/>
      <c r="E1007" s="126"/>
      <c r="F1007" s="126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  <c r="R1007" s="126"/>
      <c r="S1007" s="126"/>
      <c r="T1007" s="126"/>
      <c r="U1007" s="126"/>
      <c r="V1007" s="126"/>
      <c r="W1007" s="126"/>
      <c r="X1007" s="126"/>
      <c r="Y1007" s="126"/>
      <c r="Z1007" s="126"/>
      <c r="AA1007" s="126"/>
      <c r="AB1007" s="126"/>
      <c r="AC1007" s="126"/>
      <c r="AD1007" s="126"/>
      <c r="AE1007" s="126"/>
      <c r="AF1007" s="126"/>
      <c r="AG1007" s="126"/>
    </row>
    <row r="1008" spans="1:33" ht="12.7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26"/>
      <c r="U1008" s="126"/>
      <c r="V1008" s="126"/>
      <c r="W1008" s="126"/>
      <c r="X1008" s="126"/>
      <c r="Y1008" s="126"/>
      <c r="Z1008" s="126"/>
      <c r="AA1008" s="126"/>
      <c r="AB1008" s="126"/>
      <c r="AC1008" s="126"/>
      <c r="AD1008" s="126"/>
      <c r="AE1008" s="126"/>
      <c r="AF1008" s="126"/>
      <c r="AG1008" s="126"/>
    </row>
    <row r="1009" spans="1:33" ht="12.75">
      <c r="A1009" s="126"/>
      <c r="B1009" s="126"/>
      <c r="C1009" s="126"/>
      <c r="D1009" s="126"/>
      <c r="E1009" s="126"/>
      <c r="F1009" s="126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  <c r="S1009" s="126"/>
      <c r="T1009" s="126"/>
      <c r="U1009" s="126"/>
      <c r="V1009" s="126"/>
      <c r="W1009" s="126"/>
      <c r="X1009" s="126"/>
      <c r="Y1009" s="126"/>
      <c r="Z1009" s="126"/>
      <c r="AA1009" s="126"/>
      <c r="AB1009" s="126"/>
      <c r="AC1009" s="126"/>
      <c r="AD1009" s="126"/>
      <c r="AE1009" s="126"/>
      <c r="AF1009" s="126"/>
      <c r="AG1009" s="126"/>
    </row>
    <row r="1010" spans="1:33" ht="12.7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26"/>
      <c r="U1010" s="126"/>
      <c r="V1010" s="126"/>
      <c r="W1010" s="126"/>
      <c r="X1010" s="126"/>
      <c r="Y1010" s="126"/>
      <c r="Z1010" s="126"/>
      <c r="AA1010" s="126"/>
      <c r="AB1010" s="126"/>
      <c r="AC1010" s="126"/>
      <c r="AD1010" s="126"/>
      <c r="AE1010" s="126"/>
      <c r="AF1010" s="126"/>
      <c r="AG1010" s="126"/>
    </row>
    <row r="1011" spans="1:33" ht="12.75">
      <c r="A1011" s="126"/>
      <c r="B1011" s="126"/>
      <c r="C1011" s="126"/>
      <c r="D1011" s="126"/>
      <c r="E1011" s="126"/>
      <c r="F1011" s="126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  <c r="R1011" s="126"/>
      <c r="S1011" s="126"/>
      <c r="T1011" s="126"/>
      <c r="U1011" s="126"/>
      <c r="V1011" s="126"/>
      <c r="W1011" s="126"/>
      <c r="X1011" s="126"/>
      <c r="Y1011" s="126"/>
      <c r="Z1011" s="126"/>
      <c r="AA1011" s="126"/>
      <c r="AB1011" s="126"/>
      <c r="AC1011" s="126"/>
      <c r="AD1011" s="126"/>
      <c r="AE1011" s="126"/>
      <c r="AF1011" s="126"/>
      <c r="AG1011" s="126"/>
    </row>
    <row r="1012" spans="1:33" ht="12.75">
      <c r="A1012" s="126"/>
      <c r="B1012" s="126"/>
      <c r="C1012" s="126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26"/>
      <c r="U1012" s="126"/>
      <c r="V1012" s="126"/>
      <c r="W1012" s="126"/>
      <c r="X1012" s="126"/>
      <c r="Y1012" s="126"/>
      <c r="Z1012" s="126"/>
      <c r="AA1012" s="126"/>
      <c r="AB1012" s="126"/>
      <c r="AC1012" s="126"/>
      <c r="AD1012" s="126"/>
      <c r="AE1012" s="126"/>
      <c r="AF1012" s="126"/>
      <c r="AG1012" s="126"/>
    </row>
    <row r="1013" spans="1:33" ht="12.75">
      <c r="A1013" s="126"/>
      <c r="B1013" s="126"/>
      <c r="C1013" s="126"/>
      <c r="D1013" s="126"/>
      <c r="E1013" s="126"/>
      <c r="F1013" s="126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  <c r="R1013" s="126"/>
      <c r="S1013" s="126"/>
      <c r="T1013" s="126"/>
      <c r="U1013" s="126"/>
      <c r="V1013" s="126"/>
      <c r="W1013" s="126"/>
      <c r="X1013" s="126"/>
      <c r="Y1013" s="126"/>
      <c r="Z1013" s="126"/>
      <c r="AA1013" s="126"/>
      <c r="AB1013" s="126"/>
      <c r="AC1013" s="126"/>
      <c r="AD1013" s="126"/>
      <c r="AE1013" s="126"/>
      <c r="AF1013" s="126"/>
      <c r="AG1013" s="126"/>
    </row>
    <row r="1014" spans="1:33" ht="12.75">
      <c r="A1014" s="126"/>
      <c r="B1014" s="126"/>
      <c r="C1014" s="126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26"/>
      <c r="U1014" s="126"/>
      <c r="V1014" s="126"/>
      <c r="W1014" s="126"/>
      <c r="X1014" s="126"/>
      <c r="Y1014" s="126"/>
      <c r="Z1014" s="126"/>
      <c r="AA1014" s="126"/>
      <c r="AB1014" s="126"/>
      <c r="AC1014" s="126"/>
      <c r="AD1014" s="126"/>
      <c r="AE1014" s="126"/>
      <c r="AF1014" s="126"/>
      <c r="AG1014" s="126"/>
    </row>
    <row r="1015" spans="1:33" ht="12.75">
      <c r="A1015" s="126"/>
      <c r="B1015" s="126"/>
      <c r="C1015" s="126"/>
      <c r="D1015" s="126"/>
      <c r="E1015" s="126"/>
      <c r="F1015" s="126"/>
      <c r="G1015" s="126"/>
      <c r="H1015" s="126"/>
      <c r="I1015" s="126"/>
      <c r="J1015" s="126"/>
      <c r="K1015" s="126"/>
      <c r="L1015" s="126"/>
      <c r="M1015" s="126"/>
      <c r="N1015" s="126"/>
      <c r="O1015" s="126"/>
      <c r="P1015" s="126"/>
      <c r="Q1015" s="126"/>
      <c r="R1015" s="126"/>
      <c r="S1015" s="126"/>
      <c r="T1015" s="126"/>
      <c r="U1015" s="126"/>
      <c r="V1015" s="126"/>
      <c r="W1015" s="126"/>
      <c r="X1015" s="126"/>
      <c r="Y1015" s="126"/>
      <c r="Z1015" s="126"/>
      <c r="AA1015" s="126"/>
      <c r="AB1015" s="126"/>
      <c r="AC1015" s="126"/>
      <c r="AD1015" s="126"/>
      <c r="AE1015" s="126"/>
      <c r="AF1015" s="126"/>
      <c r="AG1015" s="126"/>
    </row>
    <row r="1016" spans="1:33" ht="12.75">
      <c r="A1016" s="126"/>
      <c r="B1016" s="126"/>
      <c r="C1016" s="126"/>
      <c r="D1016" s="126"/>
      <c r="E1016" s="126"/>
      <c r="F1016" s="126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26"/>
      <c r="U1016" s="126"/>
      <c r="V1016" s="126"/>
      <c r="W1016" s="126"/>
      <c r="X1016" s="126"/>
      <c r="Y1016" s="126"/>
      <c r="Z1016" s="126"/>
      <c r="AA1016" s="126"/>
      <c r="AB1016" s="126"/>
      <c r="AC1016" s="126"/>
      <c r="AD1016" s="126"/>
      <c r="AE1016" s="126"/>
      <c r="AF1016" s="126"/>
      <c r="AG1016" s="126"/>
    </row>
    <row r="1017" spans="1:33" ht="12.75">
      <c r="A1017" s="126"/>
      <c r="B1017" s="126"/>
      <c r="C1017" s="126"/>
      <c r="D1017" s="126"/>
      <c r="E1017" s="126"/>
      <c r="F1017" s="126"/>
      <c r="G1017" s="126"/>
      <c r="H1017" s="126"/>
      <c r="I1017" s="126"/>
      <c r="J1017" s="126"/>
      <c r="K1017" s="126"/>
      <c r="L1017" s="126"/>
      <c r="M1017" s="126"/>
      <c r="N1017" s="126"/>
      <c r="O1017" s="126"/>
      <c r="P1017" s="126"/>
      <c r="Q1017" s="126"/>
      <c r="R1017" s="126"/>
      <c r="S1017" s="126"/>
      <c r="T1017" s="126"/>
      <c r="U1017" s="126"/>
      <c r="V1017" s="126"/>
      <c r="W1017" s="126"/>
      <c r="X1017" s="126"/>
      <c r="Y1017" s="126"/>
      <c r="Z1017" s="126"/>
      <c r="AA1017" s="126"/>
      <c r="AB1017" s="126"/>
      <c r="AC1017" s="126"/>
      <c r="AD1017" s="126"/>
      <c r="AE1017" s="126"/>
      <c r="AF1017" s="126"/>
      <c r="AG1017" s="126"/>
    </row>
    <row r="1018" spans="1:33" ht="12.75">
      <c r="A1018" s="126"/>
      <c r="B1018" s="126"/>
      <c r="C1018" s="126"/>
      <c r="D1018" s="126"/>
      <c r="E1018" s="126"/>
      <c r="F1018" s="126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26"/>
      <c r="U1018" s="126"/>
      <c r="V1018" s="126"/>
      <c r="W1018" s="126"/>
      <c r="X1018" s="126"/>
      <c r="Y1018" s="126"/>
      <c r="Z1018" s="126"/>
      <c r="AA1018" s="126"/>
      <c r="AB1018" s="126"/>
      <c r="AC1018" s="126"/>
      <c r="AD1018" s="126"/>
      <c r="AE1018" s="126"/>
      <c r="AF1018" s="126"/>
      <c r="AG1018" s="126"/>
    </row>
  </sheetData>
  <sheetProtection/>
  <mergeCells count="583">
    <mergeCell ref="C415:C416"/>
    <mergeCell ref="B415:B416"/>
    <mergeCell ref="I415:I416"/>
    <mergeCell ref="H415:H416"/>
    <mergeCell ref="G415:G416"/>
    <mergeCell ref="F415:F416"/>
    <mergeCell ref="E415:E416"/>
    <mergeCell ref="D415:D416"/>
    <mergeCell ref="O415:O416"/>
    <mergeCell ref="N415:N416"/>
    <mergeCell ref="M415:M416"/>
    <mergeCell ref="L415:L416"/>
    <mergeCell ref="K415:K416"/>
    <mergeCell ref="J415:J416"/>
    <mergeCell ref="G403:G406"/>
    <mergeCell ref="F403:F406"/>
    <mergeCell ref="E403:E406"/>
    <mergeCell ref="D403:D406"/>
    <mergeCell ref="C403:C406"/>
    <mergeCell ref="B403:B406"/>
    <mergeCell ref="C398:C399"/>
    <mergeCell ref="B398:B399"/>
    <mergeCell ref="O403:O406"/>
    <mergeCell ref="N403:N406"/>
    <mergeCell ref="M403:M406"/>
    <mergeCell ref="L403:L406"/>
    <mergeCell ref="K403:K406"/>
    <mergeCell ref="J403:J406"/>
    <mergeCell ref="I403:I406"/>
    <mergeCell ref="H403:H406"/>
    <mergeCell ref="I398:I399"/>
    <mergeCell ref="H398:H399"/>
    <mergeCell ref="G398:G399"/>
    <mergeCell ref="F398:F399"/>
    <mergeCell ref="E398:E399"/>
    <mergeCell ref="D398:D399"/>
    <mergeCell ref="O398:O399"/>
    <mergeCell ref="N398:N399"/>
    <mergeCell ref="M398:M399"/>
    <mergeCell ref="L398:L399"/>
    <mergeCell ref="K398:K399"/>
    <mergeCell ref="J398:J399"/>
    <mergeCell ref="G386:G389"/>
    <mergeCell ref="F386:F389"/>
    <mergeCell ref="E386:E389"/>
    <mergeCell ref="D386:D389"/>
    <mergeCell ref="C386:C389"/>
    <mergeCell ref="B386:B389"/>
    <mergeCell ref="C381:C382"/>
    <mergeCell ref="B381:B382"/>
    <mergeCell ref="O386:O389"/>
    <mergeCell ref="N386:N389"/>
    <mergeCell ref="M386:M389"/>
    <mergeCell ref="L386:L389"/>
    <mergeCell ref="K386:K389"/>
    <mergeCell ref="J386:J389"/>
    <mergeCell ref="I386:I389"/>
    <mergeCell ref="H386:H389"/>
    <mergeCell ref="I381:I382"/>
    <mergeCell ref="H381:H382"/>
    <mergeCell ref="G381:G382"/>
    <mergeCell ref="F381:F382"/>
    <mergeCell ref="E381:E382"/>
    <mergeCell ref="D381:D382"/>
    <mergeCell ref="O381:O382"/>
    <mergeCell ref="N381:N382"/>
    <mergeCell ref="M381:M382"/>
    <mergeCell ref="L381:L382"/>
    <mergeCell ref="K381:K382"/>
    <mergeCell ref="J381:J382"/>
    <mergeCell ref="G369:G372"/>
    <mergeCell ref="F369:F372"/>
    <mergeCell ref="E369:E372"/>
    <mergeCell ref="D369:D372"/>
    <mergeCell ref="C369:C372"/>
    <mergeCell ref="B369:B372"/>
    <mergeCell ref="C364:C365"/>
    <mergeCell ref="B364:B365"/>
    <mergeCell ref="O369:O372"/>
    <mergeCell ref="N369:N372"/>
    <mergeCell ref="M369:M372"/>
    <mergeCell ref="L369:L372"/>
    <mergeCell ref="K369:K372"/>
    <mergeCell ref="J369:J372"/>
    <mergeCell ref="I369:I372"/>
    <mergeCell ref="H369:H372"/>
    <mergeCell ref="I364:I365"/>
    <mergeCell ref="H364:H365"/>
    <mergeCell ref="G364:G365"/>
    <mergeCell ref="F364:F365"/>
    <mergeCell ref="E364:E365"/>
    <mergeCell ref="D364:D365"/>
    <mergeCell ref="O364:O365"/>
    <mergeCell ref="N364:N365"/>
    <mergeCell ref="M364:M365"/>
    <mergeCell ref="L364:L365"/>
    <mergeCell ref="K364:K365"/>
    <mergeCell ref="J364:J365"/>
    <mergeCell ref="G351:G354"/>
    <mergeCell ref="F351:F354"/>
    <mergeCell ref="E351:E354"/>
    <mergeCell ref="D351:D354"/>
    <mergeCell ref="C351:C354"/>
    <mergeCell ref="B351:B354"/>
    <mergeCell ref="C346:C347"/>
    <mergeCell ref="B346:B347"/>
    <mergeCell ref="O351:O354"/>
    <mergeCell ref="N351:N354"/>
    <mergeCell ref="M351:M354"/>
    <mergeCell ref="L351:L354"/>
    <mergeCell ref="K351:K354"/>
    <mergeCell ref="J351:J354"/>
    <mergeCell ref="I351:I354"/>
    <mergeCell ref="H351:H354"/>
    <mergeCell ref="I346:I347"/>
    <mergeCell ref="H346:H347"/>
    <mergeCell ref="G346:G347"/>
    <mergeCell ref="F346:F347"/>
    <mergeCell ref="E346:E347"/>
    <mergeCell ref="D346:D347"/>
    <mergeCell ref="O346:O347"/>
    <mergeCell ref="N346:N347"/>
    <mergeCell ref="M346:M347"/>
    <mergeCell ref="L346:L347"/>
    <mergeCell ref="K346:K347"/>
    <mergeCell ref="J346:J347"/>
    <mergeCell ref="G332:G335"/>
    <mergeCell ref="F332:F335"/>
    <mergeCell ref="E332:E335"/>
    <mergeCell ref="D332:D335"/>
    <mergeCell ref="C332:C335"/>
    <mergeCell ref="B332:B335"/>
    <mergeCell ref="C327:C328"/>
    <mergeCell ref="B327:B328"/>
    <mergeCell ref="O332:O335"/>
    <mergeCell ref="N332:N335"/>
    <mergeCell ref="M332:M335"/>
    <mergeCell ref="L332:L335"/>
    <mergeCell ref="K332:K335"/>
    <mergeCell ref="J332:J335"/>
    <mergeCell ref="I332:I335"/>
    <mergeCell ref="H332:H335"/>
    <mergeCell ref="I327:I328"/>
    <mergeCell ref="H327:H328"/>
    <mergeCell ref="G327:G328"/>
    <mergeCell ref="F327:F328"/>
    <mergeCell ref="E327:E328"/>
    <mergeCell ref="D327:D328"/>
    <mergeCell ref="O327:O328"/>
    <mergeCell ref="N327:N328"/>
    <mergeCell ref="M327:M328"/>
    <mergeCell ref="L327:L328"/>
    <mergeCell ref="K327:K328"/>
    <mergeCell ref="J327:J328"/>
    <mergeCell ref="G313:G316"/>
    <mergeCell ref="F313:F316"/>
    <mergeCell ref="E313:E316"/>
    <mergeCell ref="D313:D316"/>
    <mergeCell ref="C313:C316"/>
    <mergeCell ref="B313:B316"/>
    <mergeCell ref="C308:C309"/>
    <mergeCell ref="B308:B309"/>
    <mergeCell ref="O313:O316"/>
    <mergeCell ref="N313:N316"/>
    <mergeCell ref="M313:M316"/>
    <mergeCell ref="L313:L316"/>
    <mergeCell ref="K313:K316"/>
    <mergeCell ref="J313:J316"/>
    <mergeCell ref="I313:I316"/>
    <mergeCell ref="H313:H316"/>
    <mergeCell ref="I308:I309"/>
    <mergeCell ref="H308:H309"/>
    <mergeCell ref="G308:G309"/>
    <mergeCell ref="F308:F309"/>
    <mergeCell ref="E308:E309"/>
    <mergeCell ref="D308:D309"/>
    <mergeCell ref="O308:O309"/>
    <mergeCell ref="N308:N309"/>
    <mergeCell ref="M308:M309"/>
    <mergeCell ref="L308:L309"/>
    <mergeCell ref="K308:K309"/>
    <mergeCell ref="J308:J309"/>
    <mergeCell ref="G294:G297"/>
    <mergeCell ref="F294:F297"/>
    <mergeCell ref="E294:E297"/>
    <mergeCell ref="D294:D297"/>
    <mergeCell ref="C294:C297"/>
    <mergeCell ref="B294:B297"/>
    <mergeCell ref="C289:C290"/>
    <mergeCell ref="B289:B290"/>
    <mergeCell ref="O294:O297"/>
    <mergeCell ref="N294:N297"/>
    <mergeCell ref="M294:M297"/>
    <mergeCell ref="L294:L297"/>
    <mergeCell ref="K294:K297"/>
    <mergeCell ref="J294:J297"/>
    <mergeCell ref="I294:I297"/>
    <mergeCell ref="H294:H297"/>
    <mergeCell ref="I289:I290"/>
    <mergeCell ref="H289:H290"/>
    <mergeCell ref="G289:G290"/>
    <mergeCell ref="F289:F290"/>
    <mergeCell ref="E289:E290"/>
    <mergeCell ref="D289:D290"/>
    <mergeCell ref="O289:O290"/>
    <mergeCell ref="N289:N290"/>
    <mergeCell ref="M289:M290"/>
    <mergeCell ref="L289:L290"/>
    <mergeCell ref="K289:K290"/>
    <mergeCell ref="J289:J290"/>
    <mergeCell ref="G275:G278"/>
    <mergeCell ref="F275:F278"/>
    <mergeCell ref="E275:E278"/>
    <mergeCell ref="D275:D278"/>
    <mergeCell ref="C275:C278"/>
    <mergeCell ref="B275:B278"/>
    <mergeCell ref="B256:B259"/>
    <mergeCell ref="O256:O259"/>
    <mergeCell ref="O275:O278"/>
    <mergeCell ref="N275:N278"/>
    <mergeCell ref="M275:M278"/>
    <mergeCell ref="L275:L278"/>
    <mergeCell ref="K275:K278"/>
    <mergeCell ref="J275:J278"/>
    <mergeCell ref="I275:I278"/>
    <mergeCell ref="H275:H278"/>
    <mergeCell ref="H256:H259"/>
    <mergeCell ref="G256:G259"/>
    <mergeCell ref="F256:F259"/>
    <mergeCell ref="E256:E259"/>
    <mergeCell ref="D256:D259"/>
    <mergeCell ref="C256:C259"/>
    <mergeCell ref="N256:N259"/>
    <mergeCell ref="M256:M259"/>
    <mergeCell ref="L256:L259"/>
    <mergeCell ref="K256:K259"/>
    <mergeCell ref="J256:J259"/>
    <mergeCell ref="I256:I259"/>
    <mergeCell ref="J270:J271"/>
    <mergeCell ref="K270:K271"/>
    <mergeCell ref="L270:L271"/>
    <mergeCell ref="M270:M271"/>
    <mergeCell ref="N270:N271"/>
    <mergeCell ref="O270:O271"/>
    <mergeCell ref="I237:I240"/>
    <mergeCell ref="H237:H240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O237:O240"/>
    <mergeCell ref="N237:N240"/>
    <mergeCell ref="M237:M240"/>
    <mergeCell ref="L237:L240"/>
    <mergeCell ref="K237:K240"/>
    <mergeCell ref="J237:J240"/>
    <mergeCell ref="G232:G233"/>
    <mergeCell ref="F232:F233"/>
    <mergeCell ref="E232:E233"/>
    <mergeCell ref="D232:D233"/>
    <mergeCell ref="C232:C233"/>
    <mergeCell ref="B232:B233"/>
    <mergeCell ref="C223:C226"/>
    <mergeCell ref="B223:B226"/>
    <mergeCell ref="O232:O233"/>
    <mergeCell ref="N232:N233"/>
    <mergeCell ref="M232:M233"/>
    <mergeCell ref="L232:L233"/>
    <mergeCell ref="K232:K233"/>
    <mergeCell ref="J232:J233"/>
    <mergeCell ref="I232:I233"/>
    <mergeCell ref="H232:H233"/>
    <mergeCell ref="I223:I226"/>
    <mergeCell ref="H223:H226"/>
    <mergeCell ref="G223:G226"/>
    <mergeCell ref="F223:F226"/>
    <mergeCell ref="E223:E226"/>
    <mergeCell ref="D223:D226"/>
    <mergeCell ref="O223:O226"/>
    <mergeCell ref="N223:N226"/>
    <mergeCell ref="M223:M226"/>
    <mergeCell ref="L223:L226"/>
    <mergeCell ref="K223:K226"/>
    <mergeCell ref="J223:J226"/>
    <mergeCell ref="G218:G219"/>
    <mergeCell ref="F218:F219"/>
    <mergeCell ref="E218:E219"/>
    <mergeCell ref="D218:D219"/>
    <mergeCell ref="C218:C219"/>
    <mergeCell ref="B218:B219"/>
    <mergeCell ref="C209:C212"/>
    <mergeCell ref="B209:B212"/>
    <mergeCell ref="O218:O219"/>
    <mergeCell ref="N218:N219"/>
    <mergeCell ref="M218:M219"/>
    <mergeCell ref="L218:L219"/>
    <mergeCell ref="K218:K219"/>
    <mergeCell ref="J218:J219"/>
    <mergeCell ref="I218:I219"/>
    <mergeCell ref="H218:H219"/>
    <mergeCell ref="I209:I212"/>
    <mergeCell ref="H209:H212"/>
    <mergeCell ref="G209:G212"/>
    <mergeCell ref="F209:F212"/>
    <mergeCell ref="E209:E212"/>
    <mergeCell ref="D209:D212"/>
    <mergeCell ref="O209:O212"/>
    <mergeCell ref="N209:N212"/>
    <mergeCell ref="M209:M212"/>
    <mergeCell ref="L209:L212"/>
    <mergeCell ref="K209:K212"/>
    <mergeCell ref="J209:J212"/>
    <mergeCell ref="G204:G205"/>
    <mergeCell ref="F204:F205"/>
    <mergeCell ref="E204:E205"/>
    <mergeCell ref="D204:D205"/>
    <mergeCell ref="C204:C205"/>
    <mergeCell ref="B204:B205"/>
    <mergeCell ref="C195:C198"/>
    <mergeCell ref="B195:B198"/>
    <mergeCell ref="O204:O205"/>
    <mergeCell ref="N204:N205"/>
    <mergeCell ref="M204:M205"/>
    <mergeCell ref="L204:L205"/>
    <mergeCell ref="K204:K205"/>
    <mergeCell ref="J204:J205"/>
    <mergeCell ref="I204:I205"/>
    <mergeCell ref="H204:H205"/>
    <mergeCell ref="I195:I198"/>
    <mergeCell ref="H195:H198"/>
    <mergeCell ref="G195:G198"/>
    <mergeCell ref="F195:F198"/>
    <mergeCell ref="E195:E198"/>
    <mergeCell ref="D195:D198"/>
    <mergeCell ref="E190:E191"/>
    <mergeCell ref="D190:D191"/>
    <mergeCell ref="C190:C191"/>
    <mergeCell ref="B190:B191"/>
    <mergeCell ref="O195:O198"/>
    <mergeCell ref="N195:N198"/>
    <mergeCell ref="M195:M198"/>
    <mergeCell ref="L195:L198"/>
    <mergeCell ref="K195:K198"/>
    <mergeCell ref="J195:J198"/>
    <mergeCell ref="B181:B184"/>
    <mergeCell ref="O181:O184"/>
    <mergeCell ref="O190:O191"/>
    <mergeCell ref="N190:N191"/>
    <mergeCell ref="M190:M191"/>
    <mergeCell ref="L190:L191"/>
    <mergeCell ref="K190:K191"/>
    <mergeCell ref="J190:J191"/>
    <mergeCell ref="I190:I191"/>
    <mergeCell ref="H190:H191"/>
    <mergeCell ref="K176:K177"/>
    <mergeCell ref="L176:L177"/>
    <mergeCell ref="M176:M177"/>
    <mergeCell ref="N176:N177"/>
    <mergeCell ref="N181:N184"/>
    <mergeCell ref="M181:M184"/>
    <mergeCell ref="L181:L184"/>
    <mergeCell ref="K181:K184"/>
    <mergeCell ref="J176:J177"/>
    <mergeCell ref="F176:F177"/>
    <mergeCell ref="G176:G177"/>
    <mergeCell ref="H176:H177"/>
    <mergeCell ref="G237:G240"/>
    <mergeCell ref="F237:F240"/>
    <mergeCell ref="J181:J184"/>
    <mergeCell ref="I181:I184"/>
    <mergeCell ref="H181:H184"/>
    <mergeCell ref="G181:G184"/>
    <mergeCell ref="D176:D177"/>
    <mergeCell ref="B176:B177"/>
    <mergeCell ref="E237:E240"/>
    <mergeCell ref="D237:D240"/>
    <mergeCell ref="C237:C240"/>
    <mergeCell ref="B237:B240"/>
    <mergeCell ref="C176:C177"/>
    <mergeCell ref="E181:E184"/>
    <mergeCell ref="D181:D184"/>
    <mergeCell ref="C181:C184"/>
    <mergeCell ref="O251:O252"/>
    <mergeCell ref="N251:N252"/>
    <mergeCell ref="M251:M252"/>
    <mergeCell ref="L251:L252"/>
    <mergeCell ref="K251:K252"/>
    <mergeCell ref="J251:J252"/>
    <mergeCell ref="I251:I252"/>
    <mergeCell ref="H251:H252"/>
    <mergeCell ref="G251:G252"/>
    <mergeCell ref="I176:I177"/>
    <mergeCell ref="F251:F252"/>
    <mergeCell ref="E251:E252"/>
    <mergeCell ref="E176:E177"/>
    <mergeCell ref="F181:F184"/>
    <mergeCell ref="G190:G191"/>
    <mergeCell ref="F190:F191"/>
    <mergeCell ref="D251:D252"/>
    <mergeCell ref="C251:C252"/>
    <mergeCell ref="B251:B252"/>
    <mergeCell ref="O176:O177"/>
    <mergeCell ref="B167:B170"/>
    <mergeCell ref="G167:G170"/>
    <mergeCell ref="F167:F170"/>
    <mergeCell ref="E167:E170"/>
    <mergeCell ref="D167:D170"/>
    <mergeCell ref="C167:C170"/>
    <mergeCell ref="H167:H170"/>
    <mergeCell ref="G19:G21"/>
    <mergeCell ref="F19:F21"/>
    <mergeCell ref="E19:E21"/>
    <mergeCell ref="O167:O170"/>
    <mergeCell ref="N167:N170"/>
    <mergeCell ref="M167:M170"/>
    <mergeCell ref="L167:L170"/>
    <mergeCell ref="K167:K170"/>
    <mergeCell ref="J167:J170"/>
    <mergeCell ref="I167:I170"/>
    <mergeCell ref="B18:B21"/>
    <mergeCell ref="P19:P21"/>
    <mergeCell ref="O19:O21"/>
    <mergeCell ref="N19:N21"/>
    <mergeCell ref="M19:M21"/>
    <mergeCell ref="L19:L21"/>
    <mergeCell ref="K19:K21"/>
    <mergeCell ref="D19:D21"/>
    <mergeCell ref="C19:C21"/>
    <mergeCell ref="J19:J21"/>
    <mergeCell ref="G27:G28"/>
    <mergeCell ref="F27:F28"/>
    <mergeCell ref="E27:E28"/>
    <mergeCell ref="D27:D28"/>
    <mergeCell ref="C27:C28"/>
    <mergeCell ref="B27:B28"/>
    <mergeCell ref="E6:E9"/>
    <mergeCell ref="D6:D9"/>
    <mergeCell ref="C6:C9"/>
    <mergeCell ref="E31:K31"/>
    <mergeCell ref="P27:P28"/>
    <mergeCell ref="O27:O28"/>
    <mergeCell ref="N27:N28"/>
    <mergeCell ref="M27:M28"/>
    <mergeCell ref="L27:L28"/>
    <mergeCell ref="K27:K28"/>
    <mergeCell ref="B6:B9"/>
    <mergeCell ref="N6:N9"/>
    <mergeCell ref="M6:M9"/>
    <mergeCell ref="L6:L9"/>
    <mergeCell ref="K6:K9"/>
    <mergeCell ref="J6:J9"/>
    <mergeCell ref="I6:I9"/>
    <mergeCell ref="H6:H9"/>
    <mergeCell ref="G6:G9"/>
    <mergeCell ref="C18:E18"/>
    <mergeCell ref="F18:G18"/>
    <mergeCell ref="H18:I18"/>
    <mergeCell ref="J18:L18"/>
    <mergeCell ref="H15:H16"/>
    <mergeCell ref="F6:F9"/>
    <mergeCell ref="G15:G16"/>
    <mergeCell ref="F15:F16"/>
    <mergeCell ref="E15:E16"/>
    <mergeCell ref="D15:D16"/>
    <mergeCell ref="M15:M16"/>
    <mergeCell ref="L15:L16"/>
    <mergeCell ref="K15:K16"/>
    <mergeCell ref="I15:I16"/>
    <mergeCell ref="B15:B16"/>
    <mergeCell ref="B1:C1"/>
    <mergeCell ref="C15:C16"/>
    <mergeCell ref="O18:P18"/>
    <mergeCell ref="O15:O16"/>
    <mergeCell ref="J15:J16"/>
    <mergeCell ref="J27:J28"/>
    <mergeCell ref="I27:I28"/>
    <mergeCell ref="H27:H28"/>
    <mergeCell ref="I19:I21"/>
    <mergeCell ref="H19:H21"/>
    <mergeCell ref="M18:N18"/>
    <mergeCell ref="N15:N16"/>
    <mergeCell ref="O34:O37"/>
    <mergeCell ref="N34:N37"/>
    <mergeCell ref="M34:M37"/>
    <mergeCell ref="L34:L37"/>
    <mergeCell ref="F34:F37"/>
    <mergeCell ref="G43:G44"/>
    <mergeCell ref="F43:F44"/>
    <mergeCell ref="K34:K37"/>
    <mergeCell ref="J34:J37"/>
    <mergeCell ref="I34:I37"/>
    <mergeCell ref="B43:B44"/>
    <mergeCell ref="B34:B37"/>
    <mergeCell ref="O43:O44"/>
    <mergeCell ref="N43:N44"/>
    <mergeCell ref="M43:M44"/>
    <mergeCell ref="L43:L44"/>
    <mergeCell ref="K43:K44"/>
    <mergeCell ref="J43:J44"/>
    <mergeCell ref="I43:I44"/>
    <mergeCell ref="H43:H44"/>
    <mergeCell ref="D142:D145"/>
    <mergeCell ref="C34:C37"/>
    <mergeCell ref="C142:C145"/>
    <mergeCell ref="C43:C44"/>
    <mergeCell ref="E34:E37"/>
    <mergeCell ref="E43:E44"/>
    <mergeCell ref="O142:O145"/>
    <mergeCell ref="N142:N145"/>
    <mergeCell ref="M142:M145"/>
    <mergeCell ref="L142:L145"/>
    <mergeCell ref="K142:K145"/>
    <mergeCell ref="J142:J145"/>
    <mergeCell ref="I142:I145"/>
    <mergeCell ref="H142:H145"/>
    <mergeCell ref="H34:H37"/>
    <mergeCell ref="G34:G37"/>
    <mergeCell ref="D34:D37"/>
    <mergeCell ref="B142:B145"/>
    <mergeCell ref="D43:D44"/>
    <mergeCell ref="G142:G145"/>
    <mergeCell ref="F142:F145"/>
    <mergeCell ref="E142:E145"/>
    <mergeCell ref="B420:B423"/>
    <mergeCell ref="C420:C423"/>
    <mergeCell ref="D420:D423"/>
    <mergeCell ref="E420:E423"/>
    <mergeCell ref="F420:F423"/>
    <mergeCell ref="G420:G423"/>
    <mergeCell ref="H420:H423"/>
    <mergeCell ref="I420:I423"/>
    <mergeCell ref="J420:J423"/>
    <mergeCell ref="K420:K423"/>
    <mergeCell ref="L420:L423"/>
    <mergeCell ref="M420:M423"/>
    <mergeCell ref="N420:N423"/>
    <mergeCell ref="O420:O423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B437:B440"/>
    <mergeCell ref="C437:C440"/>
    <mergeCell ref="D437:D440"/>
    <mergeCell ref="E437:E440"/>
    <mergeCell ref="F437:F440"/>
    <mergeCell ref="G437:G440"/>
    <mergeCell ref="H437:H440"/>
    <mergeCell ref="I437:I440"/>
    <mergeCell ref="J437:J440"/>
    <mergeCell ref="K437:K440"/>
    <mergeCell ref="L437:L440"/>
    <mergeCell ref="M437:M440"/>
    <mergeCell ref="N437:N440"/>
    <mergeCell ref="O437:O440"/>
    <mergeCell ref="B449:B450"/>
    <mergeCell ref="C449:C450"/>
    <mergeCell ref="D449:D450"/>
    <mergeCell ref="E449:E450"/>
    <mergeCell ref="F449:F450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</mergeCells>
  <printOptions/>
  <pageMargins left="0.24" right="0.22" top="0.33" bottom="0.24" header="0.19" footer="0.17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Département Informatique &amp; Répertoires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isee</dc:creator>
  <cp:keywords/>
  <dc:description/>
  <cp:lastModifiedBy>Méryle Guiseppi</cp:lastModifiedBy>
  <cp:lastPrinted>2018-06-26T07:30:45Z</cp:lastPrinted>
  <dcterms:created xsi:type="dcterms:W3CDTF">2007-08-21T23:59:26Z</dcterms:created>
  <dcterms:modified xsi:type="dcterms:W3CDTF">2019-10-30T22:35:08Z</dcterms:modified>
  <cp:category/>
  <cp:version/>
  <cp:contentType/>
  <cp:contentStatus/>
</cp:coreProperties>
</file>