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Janvier" sheetId="4" state="hidden" r:id="rId4"/>
    <sheet name="STAMAR11 (2)" sheetId="5" state="hidden" r:id="rId5"/>
  </sheets>
  <externalReferences>
    <externalReference r:id="rId8"/>
  </externalReferences>
  <definedNames>
    <definedName name="_xlnm.Print_Area">'C:\Admin Financier\JP Hurstel\STATS\Stat03\[Destinations 03.xls]Tiga'!$B$1:$O$24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<sst xmlns="http://schemas.openxmlformats.org/spreadsheetml/2006/main" count="936" uniqueCount="161">
  <si>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</si>
  <si>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</si>
  <si>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</si>
  <si>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</si>
  <si>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</si>
  <si>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</si>
  <si>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</si>
  <si>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</si>
  <si>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</si>
  <si>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</si>
  <si>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</si>
  <si>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</si>
  <si>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</si>
  <si>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</si>
  <si>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</si>
  <si>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</si>
  <si>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</si>
  <si>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</si>
  <si>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</si>
  <si>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</si>
  <si>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</si>
  <si>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</si>
  <si>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</si>
  <si>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</si>
  <si>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</si>
  <si>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</si>
  <si>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</si>
  <si>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</si>
  <si>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</si>
  <si>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</si>
  <si>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</si>
  <si>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</si>
  <si>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</si>
  <si>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</si>
  <si>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</si>
  <si>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</si>
  <si>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</si>
  <si>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</si>
  <si>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</si>
  <si>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</si>
  <si>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</si>
  <si>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</si>
  <si>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</si>
  <si>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</si>
  <si>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</si>
  <si>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</si>
  <si>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</si>
  <si>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</si>
  <si>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</si>
  <si>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</si>
  <si>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</si>
  <si>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</si>
  <si>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</si>
  <si>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</si>
  <si>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</si>
  <si>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</si>
  <si>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</si>
  <si>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</si>
  <si>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</si>
  <si>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</si>
  <si>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</si>
  <si>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</si>
  <si>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</si>
  <si>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</si>
  <si>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</si>
  <si>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</si>
  <si>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</si>
  <si>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</si>
  <si>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</si>
  <si>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</si>
  <si>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</si>
  <si>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</si>
  <si>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</si>
  <si>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</si>
  <si>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</si>
  <si>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</si>
  <si>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</si>
  <si>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</si>
  <si>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</si>
  <si>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</si>
  <si>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</si>
  <si>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</si>
  <si>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</si>
  <si>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</si>
  <si>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</si>
  <si>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</si>
  <si>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</si>
  <si>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</si>
  <si>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</si>
  <si>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</si>
  <si>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</si>
  <si>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</si>
  <si>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</si>
  <si>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</si>
  <si>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</si>
  <si>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</si>
  <si>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</si>
  <si>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</si>
  <si>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</si>
  <si>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</si>
  <si>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</si>
  <si>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</si>
  <si>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</si>
  <si>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</si>
  <si>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</si>
  <si>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</si>
  <si>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</si>
  <si>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</si>
  <si>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</si>
  <si>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</si>
  <si>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</si>
  <si>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</si>
  <si>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</si>
  <si>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</si>
  <si>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</si>
  <si>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</si>
  <si>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</si>
  <si>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</si>
  <si>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</si>
  <si>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</si>
  <si>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</si>
  <si>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</si>
  <si>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</si>
  <si>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</si>
  <si>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</si>
  <si>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</si>
  <si>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</si>
  <si>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</si>
  <si>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</si>
  <si>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</si>
  <si>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</si>
  <si>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</si>
  <si>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</si>
  <si>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</si>
  <si>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</si>
  <si>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</si>
  <si>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</si>
  <si>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</si>
  <si>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</si>
  <si>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</si>
  <si>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</si>
  <si>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</si>
  <si>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</si>
  <si>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</si>
  <si>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</si>
  <si>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</si>
  <si>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</si>
  <si>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</si>
  <si>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2016</t>
  </si>
  <si>
    <t>JANVIER 2018</t>
  </si>
  <si>
    <t>Janvier</t>
  </si>
  <si>
    <t>Var. 2017</t>
  </si>
  <si>
    <t>Var. 2018/2017</t>
  </si>
  <si>
    <t>Var.2018/2016</t>
  </si>
  <si>
    <t>Cumul 2018</t>
  </si>
  <si>
    <t>Arrivées de touristes 2018</t>
  </si>
  <si>
    <t>Jan. 18 / Jan. 17</t>
  </si>
  <si>
    <t>Jan. 18 / Jan. 16</t>
  </si>
  <si>
    <t>Arrivées en janvier depuis 12 ans</t>
  </si>
  <si>
    <t>Cum. 18 / Cum. 17</t>
  </si>
  <si>
    <t>Cum. 18 / Cum. 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</si>
</sst>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>
        <color theme="0" tint="-0.4999699890613556"/>
      </left>
      <right style="thin"/>
      <top style="hair"/>
      <bottom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hair"/>
      <bottom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hair"/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 style="hair"/>
      <bottom/>
    </border>
    <border>
      <left style="hair"/>
      <right style="thin">
        <color theme="0" tint="-0.4999699890613556"/>
      </right>
      <top/>
      <bottom style="thin"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thin"/>
      <right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2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>
      <alignment/>
      <protection/>
    </xf>
    <xf numFmtId="0" fontId="0" fillId="0" borderId="0" xfId="51" applyFont="1">
      <alignment/>
      <protection/>
    </xf>
    <xf numFmtId="0" fontId="10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 applyBorder="1" applyAlignment="1">
      <alignment horizontal="left"/>
      <protection/>
    </xf>
    <xf numFmtId="3" fontId="8" fillId="0" borderId="0" xfId="52" applyNumberFormat="1" applyFont="1" applyFill="1">
      <alignment/>
      <protection/>
    </xf>
    <xf numFmtId="3" fontId="15" fillId="0" borderId="0" xfId="54" applyNumberFormat="1" applyFont="1" applyFill="1" applyBorder="1">
      <alignment/>
      <protection/>
    </xf>
    <xf numFmtId="3" fontId="12" fillId="0" borderId="0" xfId="54" applyNumberFormat="1" applyFont="1" applyFill="1" applyBorder="1" applyAlignment="1">
      <alignment horizontal="center"/>
      <protection/>
    </xf>
    <xf numFmtId="3" fontId="15" fillId="0" borderId="0" xfId="52" applyNumberFormat="1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15" fillId="0" borderId="0" xfId="52" applyNumberFormat="1" applyFont="1" applyFill="1">
      <alignment/>
      <protection/>
    </xf>
    <xf numFmtId="0" fontId="12" fillId="0" borderId="0" xfId="52" applyNumberFormat="1" applyFont="1" applyFill="1">
      <alignment/>
      <protection/>
    </xf>
    <xf numFmtId="0" fontId="15" fillId="0" borderId="11" xfId="52" applyFont="1" applyFill="1" applyBorder="1" applyAlignment="1">
      <alignment horizontal="left"/>
      <protection/>
    </xf>
    <xf numFmtId="165" fontId="26" fillId="0" borderId="12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3" fontId="15" fillId="0" borderId="14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3" fontId="15" fillId="0" borderId="19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12" fillId="0" borderId="0" xfId="52" applyNumberFormat="1" applyFont="1" applyFill="1" applyBorder="1" applyAlignment="1">
      <alignment horizontal="center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33" borderId="0" xfId="52" applyFont="1" applyFill="1" applyBorder="1">
      <alignment/>
      <protection/>
    </xf>
    <xf numFmtId="0" fontId="22" fillId="33" borderId="0" xfId="52" applyFont="1" applyFill="1" applyBorder="1">
      <alignment/>
      <protection/>
    </xf>
    <xf numFmtId="0" fontId="14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15" fillId="0" borderId="24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left"/>
      <protection/>
    </xf>
    <xf numFmtId="3" fontId="12" fillId="0" borderId="13" xfId="52" applyNumberFormat="1" applyFont="1" applyFill="1" applyBorder="1" applyAlignment="1">
      <alignment horizontal="center" vertical="center"/>
      <protection/>
    </xf>
    <xf numFmtId="3" fontId="12" fillId="0" borderId="26" xfId="52" applyNumberFormat="1" applyFont="1" applyFill="1" applyBorder="1" applyAlignment="1">
      <alignment horizontal="center" vertical="center"/>
      <protection/>
    </xf>
    <xf numFmtId="3" fontId="15" fillId="0" borderId="12" xfId="52" applyNumberFormat="1" applyFont="1" applyFill="1" applyBorder="1" applyAlignment="1">
      <alignment horizontal="center" vertical="center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2" fillId="0" borderId="27" xfId="52" applyNumberFormat="1" applyFont="1" applyFill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/>
      <protection/>
    </xf>
    <xf numFmtId="3" fontId="12" fillId="0" borderId="29" xfId="52" applyNumberFormat="1" applyFont="1" applyFill="1" applyBorder="1" applyAlignment="1">
      <alignment horizontal="center"/>
      <protection/>
    </xf>
    <xf numFmtId="165" fontId="16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165" fontId="16" fillId="0" borderId="27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3" fontId="15" fillId="0" borderId="11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3" fontId="12" fillId="0" borderId="32" xfId="52" applyNumberFormat="1" applyFont="1" applyFill="1" applyBorder="1" applyAlignment="1">
      <alignment horizontal="center" vertical="center"/>
      <protection/>
    </xf>
    <xf numFmtId="3" fontId="15" fillId="0" borderId="33" xfId="52" applyNumberFormat="1" applyFont="1" applyFill="1" applyBorder="1" applyAlignment="1">
      <alignment horizontal="center" vertical="center"/>
      <protection/>
    </xf>
    <xf numFmtId="3" fontId="19" fillId="0" borderId="33" xfId="52" applyNumberFormat="1" applyFont="1" applyFill="1" applyBorder="1" applyAlignment="1">
      <alignment horizontal="center"/>
      <protection/>
    </xf>
    <xf numFmtId="3" fontId="12" fillId="0" borderId="34" xfId="52" applyNumberFormat="1" applyFont="1" applyFill="1" applyBorder="1" applyAlignment="1">
      <alignment horizontal="center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12" fillId="0" borderId="36" xfId="52" applyFont="1" applyFill="1" applyBorder="1" applyAlignment="1">
      <alignment horizontal="center" vertical="center"/>
      <protection/>
    </xf>
    <xf numFmtId="165" fontId="16" fillId="0" borderId="36" xfId="52" applyNumberFormat="1" applyFont="1" applyFill="1" applyBorder="1" applyAlignment="1">
      <alignment horizontal="center" vertical="center"/>
      <protection/>
    </xf>
    <xf numFmtId="165" fontId="18" fillId="0" borderId="36" xfId="52" applyNumberFormat="1" applyFont="1" applyFill="1" applyBorder="1" applyAlignment="1">
      <alignment horizontal="center" vertical="center"/>
      <protection/>
    </xf>
    <xf numFmtId="165" fontId="16" fillId="0" borderId="37" xfId="52" applyNumberFormat="1" applyFont="1" applyFill="1" applyBorder="1" applyAlignment="1">
      <alignment horizontal="center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5" fillId="0" borderId="38" xfId="52" applyFont="1" applyFill="1" applyBorder="1" applyAlignment="1">
      <alignment horizontal="center" vertical="center"/>
      <protection/>
    </xf>
    <xf numFmtId="3" fontId="12" fillId="0" borderId="17" xfId="52" applyNumberFormat="1" applyFont="1" applyFill="1" applyBorder="1" applyAlignment="1">
      <alignment horizontal="center" vertical="center"/>
      <protection/>
    </xf>
    <xf numFmtId="3" fontId="12" fillId="0" borderId="39" xfId="52" applyNumberFormat="1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Fill="1" applyBorder="1" applyAlignment="1">
      <alignment horizontal="center" vertical="center"/>
      <protection/>
    </xf>
    <xf numFmtId="165" fontId="16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65" fontId="16" fillId="0" borderId="29" xfId="52" applyNumberFormat="1" applyFont="1" applyFill="1" applyBorder="1" applyAlignment="1">
      <alignment horizontal="center"/>
      <protection/>
    </xf>
    <xf numFmtId="0" fontId="15" fillId="0" borderId="42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/>
      <protection/>
    </xf>
    <xf numFmtId="165" fontId="16" fillId="0" borderId="44" xfId="52" applyNumberFormat="1" applyFont="1" applyFill="1" applyBorder="1" applyAlignment="1">
      <alignment horizontal="center" vertical="center"/>
      <protection/>
    </xf>
    <xf numFmtId="165" fontId="18" fillId="0" borderId="44" xfId="52" applyNumberFormat="1" applyFont="1" applyFill="1" applyBorder="1" applyAlignment="1">
      <alignment horizontal="center" vertical="center"/>
      <protection/>
    </xf>
    <xf numFmtId="165" fontId="16" fillId="0" borderId="45" xfId="52" applyNumberFormat="1" applyFont="1" applyFill="1" applyBorder="1" applyAlignment="1">
      <alignment horizontal="center"/>
      <protection/>
    </xf>
    <xf numFmtId="165" fontId="8" fillId="0" borderId="0" xfId="52" applyNumberFormat="1" applyFont="1" applyFill="1">
      <alignment/>
      <protection/>
    </xf>
    <xf numFmtId="3" fontId="12" fillId="0" borderId="0" xfId="52" applyNumberFormat="1" applyFont="1" applyFill="1" applyBorder="1" applyAlignment="1">
      <alignment/>
      <protection/>
    </xf>
    <xf numFmtId="164" fontId="12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3" fontId="9" fillId="0" borderId="23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165" fontId="12" fillId="0" borderId="12" xfId="52" applyNumberFormat="1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3" fillId="0" borderId="39" xfId="52" applyNumberFormat="1" applyFont="1" applyFill="1" applyBorder="1" applyAlignment="1">
      <alignment horizontal="center"/>
      <protection/>
    </xf>
    <xf numFmtId="165" fontId="18" fillId="0" borderId="29" xfId="52" applyNumberFormat="1" applyFont="1" applyFill="1" applyBorder="1" applyAlignment="1">
      <alignment horizontal="center"/>
      <protection/>
    </xf>
    <xf numFmtId="165" fontId="16" fillId="0" borderId="12" xfId="52" applyNumberFormat="1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/>
      <protection/>
    </xf>
    <xf numFmtId="0" fontId="16" fillId="0" borderId="46" xfId="52" applyFont="1" applyFill="1" applyBorder="1" applyAlignment="1">
      <alignment horizontal="center" vertical="center"/>
      <protection/>
    </xf>
    <xf numFmtId="165" fontId="18" fillId="0" borderId="47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 vertical="center"/>
      <protection/>
    </xf>
    <xf numFmtId="3" fontId="15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165" fontId="18" fillId="0" borderId="48" xfId="52" applyNumberFormat="1" applyFont="1" applyFill="1" applyBorder="1" applyAlignment="1">
      <alignment horizontal="center" vertical="center"/>
      <protection/>
    </xf>
    <xf numFmtId="165" fontId="12" fillId="0" borderId="12" xfId="52" applyNumberFormat="1" applyFont="1" applyFill="1" applyBorder="1" applyAlignment="1">
      <alignment horizontal="center" vertical="center"/>
      <protection/>
    </xf>
    <xf numFmtId="165" fontId="12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6" fillId="0" borderId="0" xfId="54" applyFont="1" applyFill="1">
      <alignment/>
      <protection/>
    </xf>
    <xf numFmtId="49" fontId="2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51" applyFont="1" applyFill="1">
      <alignment/>
      <protection/>
    </xf>
    <xf numFmtId="0" fontId="15" fillId="0" borderId="0" xfId="54" applyFont="1" applyFill="1">
      <alignment/>
      <protection/>
    </xf>
    <xf numFmtId="165" fontId="12" fillId="0" borderId="0" xfId="54" applyNumberFormat="1" applyFont="1" applyFill="1" applyBorder="1" applyAlignment="1">
      <alignment horizontal="center"/>
      <protection/>
    </xf>
    <xf numFmtId="164" fontId="12" fillId="0" borderId="0" xfId="54" applyNumberFormat="1" applyFont="1" applyFill="1" applyBorder="1" applyAlignment="1">
      <alignment horizontal="center"/>
      <protection/>
    </xf>
    <xf numFmtId="165" fontId="6" fillId="0" borderId="0" xfId="54" applyNumberFormat="1" applyFont="1" applyFill="1">
      <alignment/>
      <protection/>
    </xf>
    <xf numFmtId="3" fontId="6" fillId="0" borderId="0" xfId="54" applyNumberFormat="1" applyFont="1" applyFill="1">
      <alignment/>
      <protection/>
    </xf>
    <xf numFmtId="165" fontId="6" fillId="0" borderId="0" xfId="54" applyNumberFormat="1" applyFont="1" applyFill="1" applyAlignment="1">
      <alignment horizontal="center"/>
      <protection/>
    </xf>
    <xf numFmtId="166" fontId="6" fillId="0" borderId="0" xfId="55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48" xfId="51" applyFont="1" applyFill="1" applyBorder="1">
      <alignment/>
      <protection/>
    </xf>
    <xf numFmtId="0" fontId="0" fillId="0" borderId="32" xfId="51" applyFont="1" applyFill="1" applyBorder="1">
      <alignment/>
      <protection/>
    </xf>
    <xf numFmtId="49" fontId="5" fillId="0" borderId="46" xfId="51" applyNumberFormat="1" applyFont="1" applyFill="1" applyBorder="1" applyAlignment="1">
      <alignment horizontal="center"/>
      <protection/>
    </xf>
    <xf numFmtId="0" fontId="5" fillId="0" borderId="46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47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32" xfId="54" applyFont="1" applyFill="1" applyBorder="1">
      <alignment/>
      <protection/>
    </xf>
    <xf numFmtId="3" fontId="5" fillId="0" borderId="46" xfId="54" applyNumberFormat="1" applyFont="1" applyFill="1" applyBorder="1" applyAlignment="1">
      <alignment horizontal="center"/>
      <protection/>
    </xf>
    <xf numFmtId="3" fontId="5" fillId="0" borderId="33" xfId="54" applyNumberFormat="1" applyFont="1" applyFill="1" applyBorder="1" applyAlignment="1">
      <alignment horizontal="center"/>
      <protection/>
    </xf>
    <xf numFmtId="3" fontId="12" fillId="0" borderId="46" xfId="54" applyNumberFormat="1" applyFont="1" applyFill="1" applyBorder="1" applyAlignment="1">
      <alignment horizontal="center"/>
      <protection/>
    </xf>
    <xf numFmtId="0" fontId="5" fillId="0" borderId="33" xfId="54" applyFont="1" applyFill="1" applyBorder="1" applyAlignment="1">
      <alignment horizontal="center"/>
      <protection/>
    </xf>
    <xf numFmtId="3" fontId="15" fillId="0" borderId="46" xfId="54" applyNumberFormat="1" applyFont="1" applyFill="1" applyBorder="1" applyAlignment="1">
      <alignment horizontal="center"/>
      <protection/>
    </xf>
    <xf numFmtId="3" fontId="4" fillId="0" borderId="49" xfId="54" applyNumberFormat="1" applyFont="1" applyFill="1" applyBorder="1" applyAlignment="1">
      <alignment horizontal="center"/>
      <protection/>
    </xf>
    <xf numFmtId="3" fontId="4" fillId="0" borderId="50" xfId="54" applyNumberFormat="1" applyFont="1" applyFill="1" applyBorder="1" applyAlignment="1">
      <alignment horizontal="center"/>
      <protection/>
    </xf>
    <xf numFmtId="3" fontId="13" fillId="0" borderId="45" xfId="54" applyNumberFormat="1" applyFont="1" applyFill="1" applyBorder="1" applyAlignment="1">
      <alignment horizontal="center"/>
      <protection/>
    </xf>
    <xf numFmtId="3" fontId="13" fillId="0" borderId="47" xfId="54" applyNumberFormat="1" applyFont="1" applyFill="1" applyBorder="1" applyAlignment="1">
      <alignment horizontal="center"/>
      <protection/>
    </xf>
    <xf numFmtId="3" fontId="7" fillId="0" borderId="0" xfId="54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5" fillId="0" borderId="46" xfId="54" applyFont="1" applyFill="1" applyBorder="1" applyAlignment="1">
      <alignment horizontal="center"/>
      <protection/>
    </xf>
    <xf numFmtId="165" fontId="15" fillId="0" borderId="0" xfId="54" applyNumberFormat="1" applyFont="1" applyFill="1">
      <alignment/>
      <protection/>
    </xf>
    <xf numFmtId="3" fontId="15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9" fillId="0" borderId="0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24" xfId="54" applyFont="1" applyFill="1" applyBorder="1">
      <alignment/>
      <protection/>
    </xf>
    <xf numFmtId="0" fontId="13" fillId="0" borderId="41" xfId="51" applyFont="1" applyFill="1" applyBorder="1" applyAlignment="1">
      <alignment horizontal="center"/>
      <protection/>
    </xf>
    <xf numFmtId="0" fontId="13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5" fillId="0" borderId="23" xfId="54" applyFont="1" applyFill="1" applyBorder="1">
      <alignment/>
      <protection/>
    </xf>
    <xf numFmtId="0" fontId="15" fillId="0" borderId="29" xfId="54" applyFont="1" applyFill="1" applyBorder="1">
      <alignment/>
      <protection/>
    </xf>
    <xf numFmtId="3" fontId="12" fillId="0" borderId="11" xfId="54" applyNumberFormat="1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/>
      <protection/>
    </xf>
    <xf numFmtId="3" fontId="13" fillId="0" borderId="12" xfId="54" applyNumberFormat="1" applyFont="1" applyFill="1" applyBorder="1" applyAlignment="1">
      <alignment horizontal="center"/>
      <protection/>
    </xf>
    <xf numFmtId="3" fontId="12" fillId="0" borderId="33" xfId="54" applyNumberFormat="1" applyFont="1" applyFill="1" applyBorder="1" applyAlignment="1">
      <alignment horizontal="center"/>
      <protection/>
    </xf>
    <xf numFmtId="3" fontId="12" fillId="0" borderId="33" xfId="0" applyNumberFormat="1" applyFont="1" applyFill="1" applyBorder="1" applyAlignment="1">
      <alignment horizontal="center"/>
    </xf>
    <xf numFmtId="3" fontId="12" fillId="0" borderId="13" xfId="54" applyNumberFormat="1" applyFont="1" applyFill="1" applyBorder="1" applyAlignment="1">
      <alignment horizontal="center"/>
      <protection/>
    </xf>
    <xf numFmtId="3" fontId="12" fillId="0" borderId="32" xfId="54" applyNumberFormat="1" applyFont="1" applyFill="1" applyBorder="1" applyAlignment="1">
      <alignment horizontal="center"/>
      <protection/>
    </xf>
    <xf numFmtId="3" fontId="12" fillId="0" borderId="32" xfId="0" applyNumberFormat="1" applyFont="1" applyFill="1" applyBorder="1" applyAlignment="1">
      <alignment horizontal="center"/>
    </xf>
    <xf numFmtId="3" fontId="13" fillId="0" borderId="41" xfId="54" applyNumberFormat="1" applyFont="1" applyFill="1" applyBorder="1" applyAlignment="1">
      <alignment horizontal="center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17" xfId="54" applyNumberFormat="1" applyFont="1" applyFill="1" applyBorder="1" applyAlignment="1">
      <alignment horizontal="center"/>
      <protection/>
    </xf>
    <xf numFmtId="164" fontId="12" fillId="0" borderId="51" xfId="54" applyNumberFormat="1" applyFont="1" applyFill="1" applyBorder="1" applyAlignment="1">
      <alignment horizontal="center"/>
      <protection/>
    </xf>
    <xf numFmtId="164" fontId="12" fillId="0" borderId="52" xfId="54" applyNumberFormat="1" applyFont="1" applyFill="1" applyBorder="1" applyAlignment="1">
      <alignment horizontal="center"/>
      <protection/>
    </xf>
    <xf numFmtId="3" fontId="12" fillId="0" borderId="53" xfId="54" applyNumberFormat="1" applyFont="1" applyFill="1" applyBorder="1" applyAlignment="1">
      <alignment horizontal="center"/>
      <protection/>
    </xf>
    <xf numFmtId="3" fontId="12" fillId="0" borderId="54" xfId="54" applyNumberFormat="1" applyFont="1" applyFill="1" applyBorder="1" applyAlignment="1">
      <alignment horizontal="center"/>
      <protection/>
    </xf>
    <xf numFmtId="164" fontId="12" fillId="0" borderId="32" xfId="54" applyNumberFormat="1" applyFont="1" applyFill="1" applyBorder="1" applyAlignment="1">
      <alignment horizontal="center"/>
      <protection/>
    </xf>
    <xf numFmtId="164" fontId="12" fillId="0" borderId="33" xfId="54" applyNumberFormat="1" applyFont="1" applyFill="1" applyBorder="1" applyAlignment="1">
      <alignment horizontal="center"/>
      <protection/>
    </xf>
    <xf numFmtId="3" fontId="12" fillId="0" borderId="48" xfId="54" applyNumberFormat="1" applyFont="1" applyFill="1" applyBorder="1" applyAlignment="1">
      <alignment horizontal="center"/>
      <protection/>
    </xf>
    <xf numFmtId="3" fontId="12" fillId="0" borderId="55" xfId="54" applyNumberFormat="1" applyFont="1" applyFill="1" applyBorder="1" applyAlignment="1">
      <alignment horizontal="center"/>
      <protection/>
    </xf>
    <xf numFmtId="164" fontId="12" fillId="0" borderId="56" xfId="54" applyNumberFormat="1" applyFont="1" applyFill="1" applyBorder="1" applyAlignment="1">
      <alignment horizontal="center"/>
      <protection/>
    </xf>
    <xf numFmtId="3" fontId="12" fillId="0" borderId="57" xfId="54" applyNumberFormat="1" applyFont="1" applyFill="1" applyBorder="1" applyAlignment="1">
      <alignment horizontal="center"/>
      <protection/>
    </xf>
    <xf numFmtId="164" fontId="12" fillId="0" borderId="58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3" fontId="12" fillId="0" borderId="27" xfId="54" applyNumberFormat="1" applyFont="1" applyFill="1" applyBorder="1" applyAlignment="1">
      <alignment horizontal="center"/>
      <protection/>
    </xf>
    <xf numFmtId="3" fontId="12" fillId="0" borderId="34" xfId="54" applyNumberFormat="1" applyFont="1" applyFill="1" applyBorder="1" applyAlignment="1">
      <alignment horizontal="center"/>
      <protection/>
    </xf>
    <xf numFmtId="3" fontId="13" fillId="0" borderId="29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>
      <alignment/>
      <protection/>
    </xf>
    <xf numFmtId="0" fontId="10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29" xfId="52" applyFont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1" fillId="0" borderId="60" xfId="52" applyFont="1" applyFill="1" applyBorder="1" applyAlignment="1">
      <alignment horizontal="center" vertical="center"/>
      <protection/>
    </xf>
    <xf numFmtId="0" fontId="11" fillId="0" borderId="61" xfId="52" applyFont="1" applyFill="1" applyBorder="1" applyAlignment="1">
      <alignment horizontal="center" vertical="center"/>
      <protection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6" fillId="0" borderId="24" xfId="50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0" borderId="24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3" fontId="12" fillId="0" borderId="11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3" fontId="19" fillId="0" borderId="14" xfId="52" applyNumberFormat="1" applyFont="1" applyFill="1" applyBorder="1" applyAlignment="1">
      <alignment horizontal="center" vertical="center"/>
      <protection/>
    </xf>
    <xf numFmtId="3" fontId="19" fillId="0" borderId="64" xfId="52" applyNumberFormat="1" applyFont="1" applyFill="1" applyBorder="1" applyAlignment="1">
      <alignment horizontal="center" vertical="center"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3" fontId="19" fillId="0" borderId="65" xfId="52" applyNumberFormat="1" applyFont="1" applyFill="1" applyBorder="1" applyAlignment="1">
      <alignment horizontal="center" vertical="center"/>
      <protection/>
    </xf>
    <xf numFmtId="49" fontId="25" fillId="34" borderId="0" xfId="5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19" fillId="0" borderId="66" xfId="52" applyFont="1" applyFill="1" applyBorder="1" applyAlignment="1">
      <alignment horizontal="center" vertical="center"/>
      <protection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2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39" xfId="52" applyFont="1" applyFill="1" applyBorder="1" applyAlignment="1">
      <alignment horizontal="center" vertical="center"/>
      <protection/>
    </xf>
    <xf numFmtId="165" fontId="27" fillId="0" borderId="12" xfId="52" applyNumberFormat="1" applyFont="1" applyFill="1" applyBorder="1" applyAlignment="1">
      <alignment horizontal="center" vertical="center"/>
      <protection/>
    </xf>
    <xf numFmtId="165" fontId="27" fillId="0" borderId="29" xfId="52" applyNumberFormat="1" applyFont="1" applyFill="1" applyBorder="1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3" fontId="13" fillId="0" borderId="11" xfId="54" applyNumberFormat="1" applyFont="1" applyFill="1" applyBorder="1" applyAlignment="1">
      <alignment horizontal="center" vertical="center"/>
      <protection/>
    </xf>
    <xf numFmtId="3" fontId="13" fillId="0" borderId="27" xfId="54" applyNumberFormat="1" applyFont="1" applyFill="1" applyBorder="1" applyAlignment="1">
      <alignment horizontal="center" vertical="center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5" xfId="54" applyFont="1" applyFill="1" applyBorder="1" applyAlignment="1">
      <alignment horizontal="center" vertical="center"/>
      <protection/>
    </xf>
    <xf numFmtId="3" fontId="13" fillId="0" borderId="33" xfId="54" applyNumberFormat="1" applyFont="1" applyFill="1" applyBorder="1" applyAlignment="1">
      <alignment horizontal="center" vertical="center"/>
      <protection/>
    </xf>
    <xf numFmtId="3" fontId="13" fillId="0" borderId="34" xfId="54" applyNumberFormat="1" applyFont="1" applyFill="1" applyBorder="1" applyAlignment="1">
      <alignment horizontal="center" vertical="center"/>
      <protection/>
    </xf>
    <xf numFmtId="3" fontId="13" fillId="0" borderId="12" xfId="54" applyNumberFormat="1" applyFont="1" applyFill="1" applyBorder="1" applyAlignment="1">
      <alignment horizontal="center" vertical="center"/>
      <protection/>
    </xf>
    <xf numFmtId="3" fontId="13" fillId="0" borderId="29" xfId="54" applyNumberFormat="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12" fillId="0" borderId="33" xfId="51" applyFont="1" applyFill="1" applyBorder="1" applyAlignment="1">
      <alignment horizontal="center" vertical="center" wrapText="1"/>
      <protection/>
    </xf>
    <xf numFmtId="0" fontId="12" fillId="0" borderId="34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12" fillId="0" borderId="73" xfId="51" applyFont="1" applyFill="1" applyBorder="1" applyAlignment="1">
      <alignment horizontal="center" vertical="center"/>
      <protection/>
    </xf>
    <xf numFmtId="0" fontId="12" fillId="0" borderId="74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/>
      <protection/>
    </xf>
    <xf numFmtId="0" fontId="12" fillId="0" borderId="75" xfId="51" applyFont="1" applyFill="1" applyBorder="1" applyAlignment="1">
      <alignment horizontal="center" vertical="center"/>
      <protection/>
    </xf>
    <xf numFmtId="0" fontId="12" fillId="0" borderId="52" xfId="5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12" fillId="0" borderId="77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0" fontId="12" fillId="0" borderId="78" xfId="51" applyFont="1" applyFill="1" applyBorder="1" applyAlignment="1">
      <alignment horizontal="center" vertical="center"/>
      <protection/>
    </xf>
    <xf numFmtId="0" fontId="12" fillId="0" borderId="79" xfId="51" applyFont="1" applyFill="1" applyBorder="1" applyAlignment="1">
      <alignment horizontal="center" vertical="center"/>
      <protection/>
    </xf>
    <xf numFmtId="0" fontId="12" fillId="0" borderId="58" xfId="51" applyFont="1" applyFill="1" applyBorder="1" applyAlignment="1">
      <alignment horizontal="center" vertical="center"/>
      <protection/>
    </xf>
    <xf numFmtId="0" fontId="12" fillId="0" borderId="80" xfId="51" applyFont="1" applyFill="1" applyBorder="1" applyAlignment="1">
      <alignment horizontal="center" vertical="center"/>
      <protection/>
    </xf>
    <xf numFmtId="0" fontId="12" fillId="0" borderId="81" xfId="51" applyFont="1" applyFill="1" applyBorder="1" applyAlignment="1">
      <alignment horizontal="center" vertical="center"/>
      <protection/>
    </xf>
    <xf numFmtId="0" fontId="12" fillId="0" borderId="57" xfId="51" applyFont="1" applyFill="1" applyBorder="1" applyAlignment="1">
      <alignment horizontal="center" vertical="center"/>
      <protection/>
    </xf>
    <xf numFmtId="0" fontId="12" fillId="0" borderId="82" xfId="51" applyFont="1" applyFill="1" applyBorder="1" applyAlignment="1">
      <alignment horizontal="center" vertical="center"/>
      <protection/>
    </xf>
    <xf numFmtId="0" fontId="12" fillId="0" borderId="83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vertical="center"/>
      <protection/>
    </xf>
    <xf numFmtId="0" fontId="12" fillId="0" borderId="47" xfId="51" applyFont="1" applyFill="1" applyBorder="1" applyAlignment="1">
      <alignment horizontal="center" vertical="center"/>
      <protection/>
    </xf>
    <xf numFmtId="0" fontId="12" fillId="0" borderId="84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85" xfId="51" applyFont="1" applyFill="1" applyBorder="1" applyAlignment="1">
      <alignment horizontal="center" vertical="center"/>
      <protection/>
    </xf>
    <xf numFmtId="164" fontId="13" fillId="0" borderId="33" xfId="54" applyNumberFormat="1" applyFont="1" applyFill="1" applyBorder="1" applyAlignment="1">
      <alignment horizontal="center" vertical="center"/>
      <protection/>
    </xf>
    <xf numFmtId="164" fontId="13" fillId="0" borderId="34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>
      <alignment horizontal="center" vertical="center"/>
      <protection/>
    </xf>
    <xf numFmtId="3" fontId="13" fillId="0" borderId="39" xfId="54" applyNumberFormat="1" applyFont="1" applyFill="1" applyBorder="1" applyAlignment="1">
      <alignment horizontal="center" vertical="center"/>
      <protection/>
    </xf>
    <xf numFmtId="3" fontId="13" fillId="0" borderId="10" xfId="54" applyNumberFormat="1" applyFont="1" applyFill="1" applyBorder="1" applyAlignment="1">
      <alignment horizontal="center" vertical="center"/>
      <protection/>
    </xf>
    <xf numFmtId="3" fontId="13" fillId="0" borderId="28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164" fontId="13" fillId="0" borderId="52" xfId="54" applyNumberFormat="1" applyFont="1" applyFill="1" applyBorder="1" applyAlignment="1">
      <alignment horizontal="center" vertical="center"/>
      <protection/>
    </xf>
    <xf numFmtId="164" fontId="13" fillId="0" borderId="76" xfId="54" applyNumberFormat="1" applyFont="1" applyFill="1" applyBorder="1" applyAlignment="1">
      <alignment horizontal="center" vertical="center"/>
      <protection/>
    </xf>
    <xf numFmtId="3" fontId="13" fillId="0" borderId="54" xfId="54" applyNumberFormat="1" applyFont="1" applyFill="1" applyBorder="1" applyAlignment="1">
      <alignment horizontal="center" vertical="center"/>
      <protection/>
    </xf>
    <xf numFmtId="3" fontId="13" fillId="0" borderId="78" xfId="54" applyNumberFormat="1" applyFont="1" applyFill="1" applyBorder="1" applyAlignment="1">
      <alignment horizontal="center" vertical="center"/>
      <protection/>
    </xf>
    <xf numFmtId="164" fontId="13" fillId="0" borderId="58" xfId="54" applyNumberFormat="1" applyFont="1" applyFill="1" applyBorder="1" applyAlignment="1">
      <alignment horizontal="center" vertical="center"/>
      <protection/>
    </xf>
    <xf numFmtId="164" fontId="13" fillId="0" borderId="80" xfId="54" applyNumberFormat="1" applyFont="1" applyFill="1" applyBorder="1" applyAlignment="1">
      <alignment horizontal="center" vertical="center"/>
      <protection/>
    </xf>
    <xf numFmtId="3" fontId="13" fillId="0" borderId="57" xfId="54" applyNumberFormat="1" applyFont="1" applyFill="1" applyBorder="1" applyAlignment="1">
      <alignment horizontal="center" vertical="center"/>
      <protection/>
    </xf>
    <xf numFmtId="3" fontId="13" fillId="0" borderId="82" xfId="54" applyNumberFormat="1" applyFont="1" applyFill="1" applyBorder="1" applyAlignment="1">
      <alignment horizontal="center" vertical="center"/>
      <protection/>
    </xf>
    <xf numFmtId="3" fontId="13" fillId="0" borderId="46" xfId="54" applyNumberFormat="1" applyFont="1" applyFill="1" applyBorder="1" applyAlignment="1">
      <alignment horizontal="center" vertical="center"/>
      <protection/>
    </xf>
    <xf numFmtId="3" fontId="13" fillId="0" borderId="47" xfId="54" applyNumberFormat="1" applyFont="1" applyFill="1" applyBorder="1" applyAlignment="1">
      <alignment horizontal="center" vertical="center"/>
      <protection/>
    </xf>
    <xf numFmtId="0" fontId="13" fillId="0" borderId="13" xfId="51" applyFont="1" applyFill="1" applyBorder="1" applyAlignment="1">
      <alignment horizontal="center"/>
      <protection/>
    </xf>
    <xf numFmtId="0" fontId="13" fillId="0" borderId="17" xfId="5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/>
    </xf>
    <xf numFmtId="0" fontId="21" fillId="0" borderId="32" xfId="51" applyFont="1" applyFill="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0" fontId="21" fillId="0" borderId="41" xfId="5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0" fontId="21" fillId="0" borderId="72" xfId="51" applyFont="1" applyFill="1" applyBorder="1" applyAlignment="1">
      <alignment horizontal="center"/>
      <protection/>
    </xf>
    <xf numFmtId="0" fontId="21" fillId="0" borderId="48" xfId="51" applyFont="1" applyFill="1" applyBorder="1" applyAlignment="1">
      <alignment horizontal="center"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en janvier par année et par résidence</a:t>
            </a:r>
          </a:p>
        </c:rich>
      </c:tx>
      <c:layout>
        <c:manualLayout>
          <c:xMode val="factor"/>
          <c:yMode val="factor"/>
          <c:x val="-0.058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Janvier!$B$38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Janvier!$C$38:$O$38</c:f>
              <c:numCache>
                <c:ptCount val="13"/>
                <c:pt idx="0">
                  <c:v>2559</c:v>
                </c:pt>
                <c:pt idx="1">
                  <c:v>2551</c:v>
                </c:pt>
                <c:pt idx="2">
                  <c:v>2989</c:v>
                </c:pt>
                <c:pt idx="3">
                  <c:v>2706</c:v>
                </c:pt>
                <c:pt idx="4">
                  <c:v>1546</c:v>
                </c:pt>
                <c:pt idx="5">
                  <c:v>2084</c:v>
                </c:pt>
                <c:pt idx="6">
                  <c:v>2940</c:v>
                </c:pt>
                <c:pt idx="7">
                  <c:v>2927</c:v>
                </c:pt>
                <c:pt idx="8">
                  <c:v>2861</c:v>
                </c:pt>
                <c:pt idx="9">
                  <c:v>2859</c:v>
                </c:pt>
                <c:pt idx="10">
                  <c:v>3187</c:v>
                </c:pt>
                <c:pt idx="11">
                  <c:v>3157</c:v>
                </c:pt>
                <c:pt idx="12">
                  <c:v>3227</c:v>
                </c:pt>
              </c:numCache>
            </c:numRef>
          </c:val>
        </c:ser>
        <c:ser>
          <c:idx val="1"/>
          <c:order val="1"/>
          <c:tx>
            <c:strRef>
              <c:f>Janvier!$B$39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Janvier!$C$39:$O$39</c:f>
              <c:numCache>
                <c:ptCount val="13"/>
                <c:pt idx="0">
                  <c:v>2908</c:v>
                </c:pt>
                <c:pt idx="1">
                  <c:v>2504</c:v>
                </c:pt>
                <c:pt idx="2">
                  <c:v>1778</c:v>
                </c:pt>
                <c:pt idx="3">
                  <c:v>1660</c:v>
                </c:pt>
                <c:pt idx="4">
                  <c:v>1456</c:v>
                </c:pt>
                <c:pt idx="5">
                  <c:v>1804</c:v>
                </c:pt>
                <c:pt idx="6">
                  <c:v>1990</c:v>
                </c:pt>
                <c:pt idx="7">
                  <c:v>1177</c:v>
                </c:pt>
                <c:pt idx="8">
                  <c:v>1544</c:v>
                </c:pt>
                <c:pt idx="9">
                  <c:v>1597</c:v>
                </c:pt>
                <c:pt idx="10">
                  <c:v>1804</c:v>
                </c:pt>
                <c:pt idx="11">
                  <c:v>1703</c:v>
                </c:pt>
                <c:pt idx="12">
                  <c:v>1737</c:v>
                </c:pt>
              </c:numCache>
            </c:numRef>
          </c:val>
        </c:ser>
        <c:ser>
          <c:idx val="2"/>
          <c:order val="2"/>
          <c:tx>
            <c:strRef>
              <c:f>Janvier!$B$40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Janvier!$C$40:$O$40</c:f>
              <c:numCache>
                <c:ptCount val="13"/>
                <c:pt idx="0">
                  <c:v>1091</c:v>
                </c:pt>
                <c:pt idx="1">
                  <c:v>996</c:v>
                </c:pt>
                <c:pt idx="2">
                  <c:v>1175</c:v>
                </c:pt>
                <c:pt idx="3">
                  <c:v>1192</c:v>
                </c:pt>
                <c:pt idx="4">
                  <c:v>1131</c:v>
                </c:pt>
                <c:pt idx="5">
                  <c:v>1086</c:v>
                </c:pt>
                <c:pt idx="6">
                  <c:v>1164</c:v>
                </c:pt>
                <c:pt idx="7">
                  <c:v>1099</c:v>
                </c:pt>
                <c:pt idx="8">
                  <c:v>922</c:v>
                </c:pt>
                <c:pt idx="9">
                  <c:v>1446</c:v>
                </c:pt>
                <c:pt idx="10">
                  <c:v>1658</c:v>
                </c:pt>
                <c:pt idx="11">
                  <c:v>1641</c:v>
                </c:pt>
                <c:pt idx="12">
                  <c:v>1587</c:v>
                </c:pt>
              </c:numCache>
            </c:numRef>
          </c:val>
        </c:ser>
        <c:ser>
          <c:idx val="3"/>
          <c:order val="3"/>
          <c:tx>
            <c:strRef>
              <c:f>Janvier!$B$41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Janvier!$C$41:$O$41</c:f>
              <c:numCache>
                <c:ptCount val="13"/>
                <c:pt idx="0">
                  <c:v>228</c:v>
                </c:pt>
                <c:pt idx="1">
                  <c:v>237</c:v>
                </c:pt>
                <c:pt idx="2">
                  <c:v>380</c:v>
                </c:pt>
                <c:pt idx="3">
                  <c:v>209</c:v>
                </c:pt>
                <c:pt idx="4">
                  <c:v>149</c:v>
                </c:pt>
                <c:pt idx="5">
                  <c:v>228</c:v>
                </c:pt>
                <c:pt idx="6">
                  <c:v>198</c:v>
                </c:pt>
                <c:pt idx="7">
                  <c:v>150</c:v>
                </c:pt>
                <c:pt idx="8">
                  <c:v>275</c:v>
                </c:pt>
                <c:pt idx="9">
                  <c:v>377</c:v>
                </c:pt>
                <c:pt idx="10">
                  <c:v>443</c:v>
                </c:pt>
                <c:pt idx="11">
                  <c:v>393</c:v>
                </c:pt>
                <c:pt idx="12">
                  <c:v>420</c:v>
                </c:pt>
              </c:numCache>
            </c:numRef>
          </c:val>
        </c:ser>
        <c:ser>
          <c:idx val="4"/>
          <c:order val="4"/>
          <c:tx>
            <c:strRef>
              <c:f>Janvier!$B$42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Janvier!$C$42:$O$42</c:f>
              <c:numCache>
                <c:ptCount val="13"/>
                <c:pt idx="0">
                  <c:v>1637</c:v>
                </c:pt>
                <c:pt idx="1">
                  <c:v>1897</c:v>
                </c:pt>
                <c:pt idx="2">
                  <c:v>2219</c:v>
                </c:pt>
                <c:pt idx="3">
                  <c:v>2308</c:v>
                </c:pt>
                <c:pt idx="4">
                  <c:v>2349</c:v>
                </c:pt>
                <c:pt idx="5">
                  <c:v>2642</c:v>
                </c:pt>
                <c:pt idx="6">
                  <c:v>2821</c:v>
                </c:pt>
                <c:pt idx="7">
                  <c:v>2513</c:v>
                </c:pt>
                <c:pt idx="8">
                  <c:v>2296</c:v>
                </c:pt>
                <c:pt idx="9">
                  <c:v>2353</c:v>
                </c:pt>
                <c:pt idx="10">
                  <c:v>1993</c:v>
                </c:pt>
                <c:pt idx="11">
                  <c:v>2010</c:v>
                </c:pt>
                <c:pt idx="12">
                  <c:v>2219</c:v>
                </c:pt>
              </c:numCache>
            </c:numRef>
          </c:val>
        </c:ser>
        <c:overlap val="100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964249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Janvier!$C$397:$N$397</c:f>
              <c:numCache>
                <c:ptCount val="12"/>
                <c:pt idx="0">
                  <c:v>129</c:v>
                </c:pt>
                <c:pt idx="1">
                  <c:v>133</c:v>
                </c:pt>
                <c:pt idx="2">
                  <c:v>131</c:v>
                </c:pt>
                <c:pt idx="3">
                  <c:v>172</c:v>
                </c:pt>
                <c:pt idx="4">
                  <c:v>140</c:v>
                </c:pt>
                <c:pt idx="5">
                  <c:v>169</c:v>
                </c:pt>
                <c:pt idx="6">
                  <c:v>192</c:v>
                </c:pt>
                <c:pt idx="7">
                  <c:v>146</c:v>
                </c:pt>
                <c:pt idx="8">
                  <c:v>105</c:v>
                </c:pt>
                <c:pt idx="9">
                  <c:v>65</c:v>
                </c:pt>
                <c:pt idx="10">
                  <c:v>114</c:v>
                </c:pt>
                <c:pt idx="11">
                  <c:v>48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Janvier!$C$431:$N$431</c:f>
              <c:numCache>
                <c:ptCount val="12"/>
                <c:pt idx="0">
                  <c:v>91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0"/>
        <c:lblOffset val="100"/>
        <c:tickLblSkip val="1"/>
        <c:noMultiLvlLbl val="0"/>
      </c:catAx>
      <c:valAx>
        <c:axId val="20347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 France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4132</c:v>
              </c:pt>
              <c:pt idx="1">
                <c:v>3555</c:v>
              </c:pt>
              <c:pt idx="2">
                <c:v>4389</c:v>
              </c:pt>
              <c:pt idx="3">
                <c:v>3117</c:v>
              </c:pt>
              <c:pt idx="4">
                <c:v>3947</c:v>
              </c:pt>
              <c:pt idx="5">
                <c:v>4269</c:v>
              </c:pt>
              <c:pt idx="6">
                <c:v>3906</c:v>
              </c:pt>
              <c:pt idx="7">
                <c:v>4282</c:v>
              </c:pt>
              <c:pt idx="8">
                <c:v>4394</c:v>
              </c:pt>
              <c:pt idx="9">
                <c:v>4255</c:v>
              </c:pt>
              <c:pt idx="10">
                <c:v>5220</c:v>
              </c:pt>
              <c:pt idx="11">
                <c:v>4907</c:v>
              </c:pt>
              <c:pt idx="12">
                <c:v>3269</c:v>
              </c:pt>
            </c:numLit>
          </c:val>
        </c:ser>
        <c:ser>
          <c:idx val="1"/>
          <c:order val="1"/>
          <c:tx>
            <c:v> Japon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6591</c:v>
              </c:pt>
              <c:pt idx="1">
                <c:v>5740</c:v>
              </c:pt>
              <c:pt idx="2">
                <c:v>4237</c:v>
              </c:pt>
              <c:pt idx="3">
                <c:v>5119</c:v>
              </c:pt>
              <c:pt idx="4">
                <c:v>4800</c:v>
              </c:pt>
              <c:pt idx="5">
                <c:v>4172</c:v>
              </c:pt>
              <c:pt idx="6">
                <c:v>4737</c:v>
              </c:pt>
              <c:pt idx="7">
                <c:v>6478</c:v>
              </c:pt>
              <c:pt idx="8">
                <c:v>5216</c:v>
              </c:pt>
              <c:pt idx="9">
                <c:v>4959</c:v>
              </c:pt>
              <c:pt idx="10">
                <c:v>3914</c:v>
              </c:pt>
              <c:pt idx="11">
                <c:v>3506</c:v>
              </c:pt>
              <c:pt idx="12">
                <c:v>2970</c:v>
              </c:pt>
            </c:numLit>
          </c:val>
        </c:ser>
        <c:ser>
          <c:idx val="2"/>
          <c:order val="2"/>
          <c:tx>
            <c:v> Australie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1624</c:v>
              </c:pt>
              <c:pt idx="1">
                <c:v>1568</c:v>
              </c:pt>
              <c:pt idx="2">
                <c:v>1517</c:v>
              </c:pt>
              <c:pt idx="3">
                <c:v>1599</c:v>
              </c:pt>
              <c:pt idx="4">
                <c:v>1800</c:v>
              </c:pt>
              <c:pt idx="5">
                <c:v>2125</c:v>
              </c:pt>
              <c:pt idx="6">
                <c:v>1515</c:v>
              </c:pt>
              <c:pt idx="7">
                <c:v>1741</c:v>
              </c:pt>
              <c:pt idx="8">
                <c:v>1687</c:v>
              </c:pt>
              <c:pt idx="9">
                <c:v>1885</c:v>
              </c:pt>
              <c:pt idx="10">
                <c:v>2156</c:v>
              </c:pt>
              <c:pt idx="11">
                <c:v>2150</c:v>
              </c:pt>
              <c:pt idx="12">
                <c:v>1988</c:v>
              </c:pt>
            </c:numLit>
          </c:val>
        </c:ser>
        <c:ser>
          <c:idx val="3"/>
          <c:order val="3"/>
          <c:tx>
            <c:v> N-Zélande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354</c:v>
              </c:pt>
              <c:pt idx="1">
                <c:v>369</c:v>
              </c:pt>
              <c:pt idx="2">
                <c:v>414</c:v>
              </c:pt>
              <c:pt idx="3">
                <c:v>429</c:v>
              </c:pt>
              <c:pt idx="4">
                <c:v>322</c:v>
              </c:pt>
              <c:pt idx="5">
                <c:v>324</c:v>
              </c:pt>
              <c:pt idx="6">
                <c:v>362</c:v>
              </c:pt>
              <c:pt idx="7">
                <c:v>399</c:v>
              </c:pt>
              <c:pt idx="8">
                <c:v>406</c:v>
              </c:pt>
              <c:pt idx="9">
                <c:v>428</c:v>
              </c:pt>
              <c:pt idx="10">
                <c:v>697</c:v>
              </c:pt>
              <c:pt idx="11">
                <c:v>352</c:v>
              </c:pt>
              <c:pt idx="12">
                <c:v>335</c:v>
              </c:pt>
            </c:numLit>
          </c:val>
        </c:ser>
        <c:ser>
          <c:idx val="4"/>
          <c:order val="4"/>
          <c:tx>
            <c:v> Autres</c:v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2389</c:v>
              </c:pt>
              <c:pt idx="1">
                <c:v>2415</c:v>
              </c:pt>
              <c:pt idx="2">
                <c:v>2257</c:v>
              </c:pt>
              <c:pt idx="3">
                <c:v>3192</c:v>
              </c:pt>
              <c:pt idx="4">
                <c:v>3355</c:v>
              </c:pt>
              <c:pt idx="5">
                <c:v>3575</c:v>
              </c:pt>
              <c:pt idx="6">
                <c:v>3440</c:v>
              </c:pt>
              <c:pt idx="7">
                <c:v>3054</c:v>
              </c:pt>
              <c:pt idx="8">
                <c:v>3213</c:v>
              </c:pt>
              <c:pt idx="9">
                <c:v>3560</c:v>
              </c:pt>
              <c:pt idx="10">
                <c:v>4514</c:v>
              </c:pt>
              <c:pt idx="11">
                <c:v>4314</c:v>
              </c:pt>
              <c:pt idx="12">
                <c:v>4334</c:v>
              </c:pt>
            </c:numLit>
          </c:val>
        </c:ser>
        <c:overlap val="100"/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8907235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1778</c:v>
              </c:pt>
              <c:pt idx="1">
                <c:v>2136</c:v>
              </c:pt>
              <c:pt idx="2">
                <c:v>2389</c:v>
              </c:pt>
              <c:pt idx="3">
                <c:v>1106</c:v>
              </c:pt>
              <c:pt idx="4">
                <c:v>1216</c:v>
              </c:pt>
              <c:pt idx="5">
                <c:v>1130</c:v>
              </c:pt>
              <c:pt idx="6">
                <c:v>1347</c:v>
              </c:pt>
              <c:pt idx="7">
                <c:v>2030</c:v>
              </c:pt>
              <c:pt idx="8">
                <c:v>2011</c:v>
              </c:pt>
              <c:pt idx="9">
                <c:v>1439</c:v>
              </c:pt>
              <c:pt idx="10">
                <c:v>1561</c:v>
              </c:pt>
              <c:pt idx="11">
                <c:v>2082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1660</c:v>
              </c:pt>
              <c:pt idx="1">
                <c:v>1846</c:v>
              </c:pt>
              <c:pt idx="2">
                <c:v>1637</c:v>
              </c:pt>
              <c:pt idx="3">
                <c:v>1658</c:v>
              </c:pt>
              <c:pt idx="4">
                <c:v>1202</c:v>
              </c:pt>
              <c:pt idx="5">
                <c:v>997</c:v>
              </c:pt>
              <c:pt idx="6">
                <c:v>1101</c:v>
              </c:pt>
              <c:pt idx="7">
                <c:v>1955</c:v>
              </c:pt>
              <c:pt idx="8">
                <c:v>2286</c:v>
              </c:pt>
              <c:pt idx="9">
                <c:v>1279</c:v>
              </c:pt>
              <c:pt idx="10">
                <c:v>1369</c:v>
              </c:pt>
              <c:pt idx="11">
                <c:v>1936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1456</c:v>
              </c:pt>
              <c:pt idx="1">
                <c:v>1514</c:v>
              </c:pt>
            </c:numLit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auto val="0"/>
        <c:lblOffset val="100"/>
        <c:tickLblSkip val="1"/>
        <c:noMultiLvlLbl val="0"/>
      </c:catAx>
      <c:valAx>
        <c:axId val="1856762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0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2989</c:v>
              </c:pt>
              <c:pt idx="1">
                <c:v>2231</c:v>
              </c:pt>
              <c:pt idx="2">
                <c:v>2134</c:v>
              </c:pt>
              <c:pt idx="3">
                <c:v>2253</c:v>
              </c:pt>
              <c:pt idx="4">
                <c:v>1680</c:v>
              </c:pt>
              <c:pt idx="5">
                <c:v>1595</c:v>
              </c:pt>
              <c:pt idx="6">
                <c:v>2584</c:v>
              </c:pt>
              <c:pt idx="7">
                <c:v>2305</c:v>
              </c:pt>
              <c:pt idx="8">
                <c:v>2585</c:v>
              </c:pt>
              <c:pt idx="9">
                <c:v>3248</c:v>
              </c:pt>
              <c:pt idx="10">
                <c:v>3984</c:v>
              </c:pt>
              <c:pt idx="11">
                <c:v>3886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2706</c:v>
              </c:pt>
              <c:pt idx="1">
                <c:v>2201</c:v>
              </c:pt>
              <c:pt idx="2">
                <c:v>2499</c:v>
              </c:pt>
              <c:pt idx="3">
                <c:v>2522</c:v>
              </c:pt>
              <c:pt idx="4">
                <c:v>2053</c:v>
              </c:pt>
              <c:pt idx="5">
                <c:v>2276</c:v>
              </c:pt>
              <c:pt idx="6">
                <c:v>3253</c:v>
              </c:pt>
              <c:pt idx="7">
                <c:v>1693</c:v>
              </c:pt>
              <c:pt idx="8">
                <c:v>1776</c:v>
              </c:pt>
              <c:pt idx="9">
                <c:v>2352</c:v>
              </c:pt>
              <c:pt idx="10">
                <c:v>1712</c:v>
              </c:pt>
              <c:pt idx="11">
                <c:v>2292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1546</c:v>
              </c:pt>
              <c:pt idx="1">
                <c:v>1723</c:v>
              </c:pt>
            </c:numLit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1175</c:v>
              </c:pt>
              <c:pt idx="1">
                <c:v>981</c:v>
              </c:pt>
              <c:pt idx="2">
                <c:v>2205</c:v>
              </c:pt>
              <c:pt idx="3">
                <c:v>1674</c:v>
              </c:pt>
              <c:pt idx="4">
                <c:v>1486</c:v>
              </c:pt>
              <c:pt idx="5">
                <c:v>1337</c:v>
              </c:pt>
              <c:pt idx="6">
                <c:v>1423</c:v>
              </c:pt>
              <c:pt idx="7">
                <c:v>1525</c:v>
              </c:pt>
              <c:pt idx="8">
                <c:v>1642</c:v>
              </c:pt>
              <c:pt idx="9">
                <c:v>1864</c:v>
              </c:pt>
              <c:pt idx="10">
                <c:v>1238</c:v>
              </c:pt>
              <c:pt idx="11">
                <c:v>1635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1192</c:v>
              </c:pt>
              <c:pt idx="1">
                <c:v>958</c:v>
              </c:pt>
              <c:pt idx="2">
                <c:v>1607</c:v>
              </c:pt>
              <c:pt idx="3">
                <c:v>1643</c:v>
              </c:pt>
              <c:pt idx="4">
                <c:v>1483</c:v>
              </c:pt>
              <c:pt idx="5">
                <c:v>1251</c:v>
              </c:pt>
              <c:pt idx="6">
                <c:v>1864</c:v>
              </c:pt>
              <c:pt idx="7">
                <c:v>1644</c:v>
              </c:pt>
              <c:pt idx="8">
                <c:v>1601</c:v>
              </c:pt>
              <c:pt idx="9">
                <c:v>2166</c:v>
              </c:pt>
              <c:pt idx="10">
                <c:v>1581</c:v>
              </c:pt>
              <c:pt idx="11">
                <c:v>1577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1131</c:v>
              </c:pt>
              <c:pt idx="1">
                <c:v>857</c:v>
              </c:pt>
            </c:numLit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auto val="0"/>
        <c:lblOffset val="100"/>
        <c:tickLblSkip val="1"/>
        <c:noMultiLvlLbl val="0"/>
      </c:catAx>
      <c:valAx>
        <c:axId val="1958060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380</c:v>
              </c:pt>
              <c:pt idx="1">
                <c:v>317</c:v>
              </c:pt>
              <c:pt idx="2">
                <c:v>935</c:v>
              </c:pt>
              <c:pt idx="3">
                <c:v>811</c:v>
              </c:pt>
              <c:pt idx="4">
                <c:v>1009</c:v>
              </c:pt>
              <c:pt idx="5">
                <c:v>550</c:v>
              </c:pt>
              <c:pt idx="6">
                <c:v>566</c:v>
              </c:pt>
              <c:pt idx="7">
                <c:v>892</c:v>
              </c:pt>
              <c:pt idx="8">
                <c:v>707</c:v>
              </c:pt>
              <c:pt idx="9">
                <c:v>1070</c:v>
              </c:pt>
              <c:pt idx="10">
                <c:v>675</c:v>
              </c:pt>
              <c:pt idx="11">
                <c:v>512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209</c:v>
              </c:pt>
              <c:pt idx="1">
                <c:v>143</c:v>
              </c:pt>
              <c:pt idx="2">
                <c:v>376</c:v>
              </c:pt>
              <c:pt idx="3">
                <c:v>525</c:v>
              </c:pt>
              <c:pt idx="4">
                <c:v>597</c:v>
              </c:pt>
              <c:pt idx="5">
                <c:v>485</c:v>
              </c:pt>
              <c:pt idx="6">
                <c:v>734</c:v>
              </c:pt>
              <c:pt idx="7">
                <c:v>1118</c:v>
              </c:pt>
              <c:pt idx="8">
                <c:v>727</c:v>
              </c:pt>
              <c:pt idx="9">
                <c:v>820</c:v>
              </c:pt>
              <c:pt idx="10">
                <c:v>597</c:v>
              </c:pt>
              <c:pt idx="11">
                <c:v>320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149</c:v>
              </c:pt>
              <c:pt idx="1">
                <c:v>186</c:v>
              </c:pt>
            </c:numLit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4900"/>
        <c:crosses val="autoZero"/>
        <c:auto val="0"/>
        <c:lblOffset val="100"/>
        <c:tickLblSkip val="1"/>
        <c:noMultiLvlLbl val="0"/>
      </c:catAx>
      <c:valAx>
        <c:axId val="42524900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769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2219</c:v>
              </c:pt>
              <c:pt idx="1">
                <c:v>2295</c:v>
              </c:pt>
              <c:pt idx="2">
                <c:v>1807</c:v>
              </c:pt>
              <c:pt idx="3">
                <c:v>1800</c:v>
              </c:pt>
              <c:pt idx="4">
                <c:v>1970</c:v>
              </c:pt>
              <c:pt idx="5">
                <c:v>1753</c:v>
              </c:pt>
              <c:pt idx="6">
                <c:v>2314</c:v>
              </c:pt>
              <c:pt idx="7">
                <c:v>1891</c:v>
              </c:pt>
              <c:pt idx="8">
                <c:v>1843</c:v>
              </c:pt>
              <c:pt idx="9">
                <c:v>1971</c:v>
              </c:pt>
              <c:pt idx="10">
                <c:v>2910</c:v>
              </c:pt>
              <c:pt idx="11">
                <c:v>2591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2308</c:v>
              </c:pt>
              <c:pt idx="1">
                <c:v>2006</c:v>
              </c:pt>
              <c:pt idx="2">
                <c:v>1699</c:v>
              </c:pt>
              <c:pt idx="3">
                <c:v>2126</c:v>
              </c:pt>
              <c:pt idx="4">
                <c:v>2309</c:v>
              </c:pt>
              <c:pt idx="5">
                <c:v>2110</c:v>
              </c:pt>
              <c:pt idx="6">
                <c:v>2919</c:v>
              </c:pt>
              <c:pt idx="7">
                <c:v>1929</c:v>
              </c:pt>
              <c:pt idx="8">
                <c:v>1897</c:v>
              </c:pt>
              <c:pt idx="9">
                <c:v>2513</c:v>
              </c:pt>
              <c:pt idx="10">
                <c:v>3028</c:v>
              </c:pt>
              <c:pt idx="11">
                <c:v>3056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2349</c:v>
              </c:pt>
              <c:pt idx="1">
                <c:v>1985</c:v>
              </c:pt>
            </c:numLit>
          </c:val>
        </c:ser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 val="autoZero"/>
        <c:auto val="0"/>
        <c:lblOffset val="100"/>
        <c:tickLblSkip val="1"/>
        <c:noMultiLvlLbl val="0"/>
      </c:catAx>
      <c:valAx>
        <c:axId val="2196484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1530</c:v>
              </c:pt>
              <c:pt idx="1">
                <c:v>1586</c:v>
              </c:pt>
              <c:pt idx="2">
                <c:v>1051</c:v>
              </c:pt>
              <c:pt idx="3">
                <c:v>1115</c:v>
              </c:pt>
              <c:pt idx="4">
                <c:v>1249</c:v>
              </c:pt>
              <c:pt idx="5">
                <c:v>1032</c:v>
              </c:pt>
              <c:pt idx="6">
                <c:v>1251</c:v>
              </c:pt>
              <c:pt idx="7">
                <c:v>1032</c:v>
              </c:pt>
              <c:pt idx="8">
                <c:v>1087</c:v>
              </c:pt>
              <c:pt idx="9">
                <c:v>1087</c:v>
              </c:pt>
              <c:pt idx="10">
                <c:v>1422</c:v>
              </c:pt>
              <c:pt idx="11">
                <c:v>1431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1341</c:v>
              </c:pt>
              <c:pt idx="1">
                <c:v>1110</c:v>
              </c:pt>
              <c:pt idx="2">
                <c:v>594</c:v>
              </c:pt>
              <c:pt idx="3">
                <c:v>961</c:v>
              </c:pt>
              <c:pt idx="4">
                <c:v>1152</c:v>
              </c:pt>
              <c:pt idx="5">
                <c:v>950</c:v>
              </c:pt>
              <c:pt idx="6">
                <c:v>1654</c:v>
              </c:pt>
              <c:pt idx="7">
                <c:v>815</c:v>
              </c:pt>
              <c:pt idx="8">
                <c:v>1074</c:v>
              </c:pt>
              <c:pt idx="9">
                <c:v>1369</c:v>
              </c:pt>
              <c:pt idx="10">
                <c:v>1594</c:v>
              </c:pt>
              <c:pt idx="11">
                <c:v>1692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1371</c:v>
              </c:pt>
              <c:pt idx="1">
                <c:v>1189</c:v>
              </c:pt>
            </c:numLit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0"/>
        <c:lblOffset val="100"/>
        <c:tickLblSkip val="1"/>
        <c:noMultiLvlLbl val="0"/>
      </c:catAx>
      <c:valAx>
        <c:axId val="3432207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</c:v>
              </c:pt>
              <c:pt idx="1">
                <c:v>271</c:v>
              </c:pt>
              <c:pt idx="2">
                <c:v>290</c:v>
              </c:pt>
              <c:pt idx="3">
                <c:v>250</c:v>
              </c:pt>
              <c:pt idx="4">
                <c:v>272</c:v>
              </c:pt>
              <c:pt idx="5">
                <c:v>269</c:v>
              </c:pt>
              <c:pt idx="6">
                <c:v>522</c:v>
              </c:pt>
              <c:pt idx="7">
                <c:v>375</c:v>
              </c:pt>
              <c:pt idx="8">
                <c:v>298</c:v>
              </c:pt>
              <c:pt idx="9">
                <c:v>412</c:v>
              </c:pt>
              <c:pt idx="10">
                <c:v>492</c:v>
              </c:pt>
              <c:pt idx="11">
                <c:v>413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382</c:v>
              </c:pt>
              <c:pt idx="1">
                <c:v>253</c:v>
              </c:pt>
              <c:pt idx="2">
                <c:v>337</c:v>
              </c:pt>
              <c:pt idx="3">
                <c:v>306</c:v>
              </c:pt>
              <c:pt idx="4">
                <c:v>281</c:v>
              </c:pt>
              <c:pt idx="5">
                <c:v>287</c:v>
              </c:pt>
              <c:pt idx="6">
                <c:v>416</c:v>
              </c:pt>
              <c:pt idx="7">
                <c:v>405</c:v>
              </c:pt>
              <c:pt idx="8">
                <c:v>299</c:v>
              </c:pt>
              <c:pt idx="9">
                <c:v>454</c:v>
              </c:pt>
              <c:pt idx="10">
                <c:v>493</c:v>
              </c:pt>
              <c:pt idx="11">
                <c:v>404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291</c:v>
              </c:pt>
              <c:pt idx="1">
                <c:v>227</c:v>
              </c:pt>
            </c:numLit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auto val="0"/>
        <c:lblOffset val="100"/>
        <c:tickLblSkip val="1"/>
        <c:noMultiLvlLbl val="0"/>
      </c:catAx>
      <c:valAx>
        <c:axId val="28624418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32</c:v>
              </c:pt>
              <c:pt idx="1">
                <c:v>39</c:v>
              </c:pt>
              <c:pt idx="2">
                <c:v>42</c:v>
              </c:pt>
              <c:pt idx="3">
                <c:v>52</c:v>
              </c:pt>
              <c:pt idx="4">
                <c:v>62</c:v>
              </c:pt>
              <c:pt idx="5">
                <c:v>98</c:v>
              </c:pt>
              <c:pt idx="6">
                <c:v>35</c:v>
              </c:pt>
              <c:pt idx="7">
                <c:v>82</c:v>
              </c:pt>
              <c:pt idx="8">
                <c:v>125</c:v>
              </c:pt>
              <c:pt idx="9">
                <c:v>125</c:v>
              </c:pt>
              <c:pt idx="10">
                <c:v>263</c:v>
              </c:pt>
              <c:pt idx="11">
                <c:v>231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100</c:v>
              </c:pt>
              <c:pt idx="1">
                <c:v>221</c:v>
              </c:pt>
              <c:pt idx="2">
                <c:v>356</c:v>
              </c:pt>
              <c:pt idx="3">
                <c:v>294</c:v>
              </c:pt>
              <c:pt idx="4">
                <c:v>251</c:v>
              </c:pt>
              <c:pt idx="5">
                <c:v>271</c:v>
              </c:pt>
              <c:pt idx="6">
                <c:v>103</c:v>
              </c:pt>
              <c:pt idx="7">
                <c:v>189</c:v>
              </c:pt>
              <c:pt idx="8">
                <c:v>114</c:v>
              </c:pt>
              <c:pt idx="9">
                <c:v>106</c:v>
              </c:pt>
              <c:pt idx="10">
                <c:v>116</c:v>
              </c:pt>
              <c:pt idx="11">
                <c:v>91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92</c:v>
              </c:pt>
              <c:pt idx="1">
                <c:v>85</c:v>
              </c:pt>
            </c:numLit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0"/>
        <c:lblOffset val="100"/>
        <c:tickLblSkip val="1"/>
        <c:noMultiLvlLbl val="0"/>
      </c:catAx>
      <c:valAx>
        <c:axId val="36876492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Janvier!$H$385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Janvier!$C$398:$N$398</c:f>
              <c:numCache>
                <c:ptCount val="12"/>
                <c:pt idx="0">
                  <c:v>9085</c:v>
                </c:pt>
                <c:pt idx="1">
                  <c:v>8159</c:v>
                </c:pt>
                <c:pt idx="2">
                  <c:v>9561</c:v>
                </c:pt>
                <c:pt idx="3">
                  <c:v>8558</c:v>
                </c:pt>
                <c:pt idx="4">
                  <c:v>6351</c:v>
                </c:pt>
                <c:pt idx="5">
                  <c:v>7621</c:v>
                </c:pt>
                <c:pt idx="6">
                  <c:v>11031</c:v>
                </c:pt>
                <c:pt idx="7">
                  <c:v>9164</c:v>
                </c:pt>
                <c:pt idx="8">
                  <c:v>11176</c:v>
                </c:pt>
                <c:pt idx="9">
                  <c:v>10943</c:v>
                </c:pt>
                <c:pt idx="10">
                  <c:v>10689</c:v>
                </c:pt>
                <c:pt idx="11">
                  <c:v>13338</c:v>
                </c:pt>
              </c:numCache>
            </c:numRef>
          </c:val>
        </c:ser>
        <c:ser>
          <c:idx val="2"/>
          <c:order val="1"/>
          <c:tx>
            <c:strRef>
              <c:f>Janvier!$H$402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ser>
          <c:idx val="0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Janvier!$C$432:$N$432</c:f>
              <c:numCache>
                <c:ptCount val="12"/>
                <c:pt idx="0">
                  <c:v>9190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0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39</c:v>
              </c:pt>
              <c:pt idx="1">
                <c:v>32</c:v>
              </c:pt>
              <c:pt idx="2">
                <c:v>11</c:v>
              </c:pt>
              <c:pt idx="3">
                <c:v>44</c:v>
              </c:pt>
              <c:pt idx="4">
                <c:v>33</c:v>
              </c:pt>
              <c:pt idx="5">
                <c:v>33</c:v>
              </c:pt>
              <c:pt idx="6">
                <c:v>56</c:v>
              </c:pt>
              <c:pt idx="7">
                <c:v>18</c:v>
              </c:pt>
              <c:pt idx="8">
                <c:v>33</c:v>
              </c:pt>
              <c:pt idx="9">
                <c:v>40</c:v>
              </c:pt>
              <c:pt idx="10">
                <c:v>32</c:v>
              </c:pt>
              <c:pt idx="11">
                <c:v>79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</c:v>
              </c:pt>
              <c:pt idx="1">
                <c:v>34</c:v>
              </c:pt>
              <c:pt idx="2">
                <c:v>15</c:v>
              </c:pt>
              <c:pt idx="3">
                <c:v>176</c:v>
              </c:pt>
              <c:pt idx="4">
                <c:v>218</c:v>
              </c:pt>
              <c:pt idx="5">
                <c:v>113</c:v>
              </c:pt>
              <c:pt idx="6">
                <c:v>259</c:v>
              </c:pt>
              <c:pt idx="7">
                <c:v>90</c:v>
              </c:pt>
              <c:pt idx="8">
                <c:v>93</c:v>
              </c:pt>
              <c:pt idx="9">
                <c:v>153</c:v>
              </c:pt>
              <c:pt idx="10">
                <c:v>162</c:v>
              </c:pt>
              <c:pt idx="11">
                <c:v>317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147</c:v>
              </c:pt>
              <c:pt idx="1">
                <c:v>111</c:v>
              </c:pt>
            </c:numLit>
          </c:val>
        </c:ser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auto val="0"/>
        <c:lblOffset val="100"/>
        <c:tickLblSkip val="1"/>
        <c:noMultiLvlLbl val="0"/>
      </c:catAx>
      <c:valAx>
        <c:axId val="3420584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97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174</c:v>
              </c:pt>
              <c:pt idx="2">
                <c:v>193</c:v>
              </c:pt>
              <c:pt idx="3">
                <c:v>163</c:v>
              </c:pt>
              <c:pt idx="4">
                <c:v>179</c:v>
              </c:pt>
              <c:pt idx="5">
                <c:v>176</c:v>
              </c:pt>
              <c:pt idx="6">
                <c:v>237</c:v>
              </c:pt>
              <c:pt idx="7">
                <c:v>159</c:v>
              </c:pt>
              <c:pt idx="8">
                <c:v>133</c:v>
              </c:pt>
              <c:pt idx="9">
                <c:v>149</c:v>
              </c:pt>
              <c:pt idx="10">
                <c:v>471</c:v>
              </c:pt>
              <c:pt idx="11">
                <c:v>185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151</c:v>
              </c:pt>
              <c:pt idx="2">
                <c:v>137</c:v>
              </c:pt>
              <c:pt idx="3">
                <c:v>129</c:v>
              </c:pt>
              <c:pt idx="4">
                <c:v>181</c:v>
              </c:pt>
              <c:pt idx="5">
                <c:v>163</c:v>
              </c:pt>
              <c:pt idx="6">
                <c:v>220</c:v>
              </c:pt>
              <c:pt idx="7">
                <c:v>187</c:v>
              </c:pt>
              <c:pt idx="8">
                <c:v>139</c:v>
              </c:pt>
              <c:pt idx="9">
                <c:v>198</c:v>
              </c:pt>
              <c:pt idx="10">
                <c:v>173</c:v>
              </c:pt>
              <c:pt idx="11">
                <c:v>196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159</c:v>
              </c:pt>
              <c:pt idx="1">
                <c:v>112</c:v>
              </c:pt>
            </c:numLit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auto val="0"/>
        <c:lblOffset val="100"/>
        <c:tickLblSkip val="1"/>
        <c:noMultiLvlLbl val="0"/>
      </c:catAx>
      <c:valAx>
        <c:axId val="19210112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715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0.007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Janvier!$C$146:$N$146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Janvier!$C$147:$N$147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Janvier!$C$148:$N$148</c:f>
              <c:numCache/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0"/>
        <c:lblOffset val="100"/>
        <c:tickLblSkip val="1"/>
        <c:noMultiLvlLbl val="0"/>
      </c:catAx>
      <c:valAx>
        <c:axId val="1251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01875"/>
          <c:w val="0.23625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Janvier!$B$38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/>
            </c:numRef>
          </c:cat>
          <c:val>
            <c:numRef>
              <c:f>Janvier!$C$38:$O$38</c:f>
              <c:numCache/>
            </c:numRef>
          </c:val>
        </c:ser>
        <c:ser>
          <c:idx val="1"/>
          <c:order val="1"/>
          <c:tx>
            <c:strRef>
              <c:f>Janvier!$B$39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/>
            </c:numRef>
          </c:cat>
          <c:val>
            <c:numRef>
              <c:f>Janvier!$C$39:$O$39</c:f>
              <c:numCache/>
            </c:numRef>
          </c:val>
        </c:ser>
        <c:ser>
          <c:idx val="2"/>
          <c:order val="2"/>
          <c:tx>
            <c:strRef>
              <c:f>Janvier!$B$40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/>
            </c:numRef>
          </c:cat>
          <c:val>
            <c:numRef>
              <c:f>Janvier!$C$40:$O$40</c:f>
              <c:numCache/>
            </c:numRef>
          </c:val>
        </c:ser>
        <c:ser>
          <c:idx val="3"/>
          <c:order val="3"/>
          <c:tx>
            <c:strRef>
              <c:f>Janvier!$B$41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/>
            </c:numRef>
          </c:cat>
          <c:val>
            <c:numRef>
              <c:f>Janvier!$C$41:$O$41</c:f>
              <c:numCache/>
            </c:numRef>
          </c:val>
        </c:ser>
        <c:ser>
          <c:idx val="4"/>
          <c:order val="4"/>
          <c:tx>
            <c:strRef>
              <c:f>Janvier!$B$42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Janvier!$C$34:$O$34</c:f>
              <c:numCache/>
            </c:numRef>
          </c:cat>
          <c:val>
            <c:numRef>
              <c:f>Janvier!$C$42:$O$42</c:f>
              <c:numCache/>
            </c:numRef>
          </c:val>
        </c:ser>
        <c:overlap val="100"/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0465"/>
          <c:w val="0.711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0.007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Janvier!$C$432:$N$432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Janvier!$C$415:$N$415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Janvier!$C$398:$N$398</c:f>
              <c:numCache/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0"/>
        <c:lblOffset val="100"/>
        <c:tickLblSkip val="1"/>
        <c:noMultiLvlLbl val="0"/>
      </c:catAx>
      <c:valAx>
        <c:axId val="38152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5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Janvier!$C$11:$N$11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Janvier!$C$408:$N$408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Janvier!$C$391:$N$391</c:f>
              <c:numCache/>
            </c:numRef>
          </c:val>
        </c:ser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0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230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"/>
          <c:y val="0.00625"/>
          <c:w val="0.23625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31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5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Janvier!$C$10:$N$10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Janvier!$C$407:$N$407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Janvier!$C$390:$N$390</c:f>
              <c:numCache/>
            </c:numRef>
          </c:val>
        </c:ser>
        <c:axId val="30436777"/>
        <c:axId val="5495538"/>
      </c:bar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0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77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25"/>
          <c:y val="0.00625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5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Janvier!$C$12:$N$12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Janvier!$C$409:$N$409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Janvier!$C$392:$N$392</c:f>
              <c:numCache/>
            </c:numRef>
          </c:val>
        </c:ser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auto val="0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75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0.006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Janvier!$C$13:$N$13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Janvier!$C$410:$N$410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Janvier!$C$393:$N$393</c:f>
              <c:numCache/>
            </c:numRef>
          </c:val>
        </c:ser>
        <c:axId val="46824317"/>
        <c:axId val="18765670"/>
      </c:bar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0"/>
        <c:lblOffset val="100"/>
        <c:tickLblSkip val="1"/>
        <c:noMultiLvlLbl val="0"/>
      </c:catAx>
      <c:valAx>
        <c:axId val="1876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0.004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Janvier!$C$14:$N$14</c:f>
              <c:numCache/>
            </c:numRef>
          </c:val>
        </c:ser>
        <c:ser>
          <c:idx val="0"/>
          <c:order val="1"/>
          <c:tx>
            <c:v>2017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Janvier!$C$411:$N$411</c:f>
              <c:numCache/>
            </c:numRef>
          </c:val>
        </c:ser>
        <c:ser>
          <c:idx val="2"/>
          <c:order val="2"/>
          <c:tx>
            <c:v>2016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Janvier!$C$394:$N$394</c:f>
              <c:numCache/>
            </c:numRef>
          </c:val>
        </c:ser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auto val="0"/>
        <c:lblOffset val="100"/>
        <c:tickLblSkip val="1"/>
        <c:noMultiLvlLbl val="0"/>
      </c:catAx>
      <c:valAx>
        <c:axId val="43624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00625"/>
          <c:w val="0.23625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Janvier!$C$391:$N$391</c:f>
              <c:numCache>
                <c:ptCount val="12"/>
                <c:pt idx="0">
                  <c:v>1804</c:v>
                </c:pt>
                <c:pt idx="1">
                  <c:v>2701</c:v>
                </c:pt>
                <c:pt idx="2">
                  <c:v>3021</c:v>
                </c:pt>
                <c:pt idx="3">
                  <c:v>1420</c:v>
                </c:pt>
                <c:pt idx="4">
                  <c:v>1023</c:v>
                </c:pt>
                <c:pt idx="5">
                  <c:v>929</c:v>
                </c:pt>
                <c:pt idx="6">
                  <c:v>1084</c:v>
                </c:pt>
                <c:pt idx="7">
                  <c:v>1880</c:v>
                </c:pt>
                <c:pt idx="8">
                  <c:v>1914</c:v>
                </c:pt>
                <c:pt idx="9">
                  <c:v>1403</c:v>
                </c:pt>
                <c:pt idx="10">
                  <c:v>1744</c:v>
                </c:pt>
                <c:pt idx="11">
                  <c:v>2228</c:v>
                </c:pt>
              </c:numCache>
            </c:numRef>
          </c:val>
        </c:ser>
        <c:ser>
          <c:idx val="0"/>
          <c:order val="1"/>
          <c:tx>
            <c:strRef>
              <c:f>Janvier!$H$402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Janvier!$C$425:$N$425</c:f>
              <c:numCache>
                <c:ptCount val="12"/>
                <c:pt idx="0">
                  <c:v>1737</c:v>
                </c:pt>
              </c:numCache>
            </c:numRef>
          </c:val>
        </c:ser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0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0.012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Janvier!$C$149:$N$149</c:f>
              <c:numCache/>
            </c:numRef>
          </c:val>
        </c:ser>
        <c:ser>
          <c:idx val="0"/>
          <c:order val="1"/>
          <c:tx>
            <c:v>2016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Janvier!$C$148:$N$148</c:f>
              <c:numCache/>
            </c:numRef>
          </c:val>
        </c:ser>
        <c:ser>
          <c:idx val="2"/>
          <c:order val="2"/>
          <c:tx>
            <c:v>2017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/>
            </c:strRef>
          </c:cat>
          <c:val>
            <c:numRef>
              <c:f>Janvier!$C$147:$N$147</c:f>
              <c:numCache/>
            </c:numRef>
          </c:val>
        </c:ser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0"/>
        <c:lblOffset val="100"/>
        <c:tickLblSkip val="1"/>
        <c:noMultiLvlLbl val="0"/>
      </c:catAx>
      <c:valAx>
        <c:axId val="43905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29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5"/>
          <c:y val="0.16675"/>
          <c:w val="0.237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 France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4132</c:v>
              </c:pt>
              <c:pt idx="1">
                <c:v>3555</c:v>
              </c:pt>
              <c:pt idx="2">
                <c:v>4389</c:v>
              </c:pt>
              <c:pt idx="3">
                <c:v>3117</c:v>
              </c:pt>
              <c:pt idx="4">
                <c:v>3947</c:v>
              </c:pt>
              <c:pt idx="5">
                <c:v>4269</c:v>
              </c:pt>
              <c:pt idx="6">
                <c:v>3906</c:v>
              </c:pt>
              <c:pt idx="7">
                <c:v>4282</c:v>
              </c:pt>
              <c:pt idx="8">
                <c:v>4394</c:v>
              </c:pt>
              <c:pt idx="9">
                <c:v>4255</c:v>
              </c:pt>
              <c:pt idx="10">
                <c:v>5220</c:v>
              </c:pt>
              <c:pt idx="11">
                <c:v>4907</c:v>
              </c:pt>
              <c:pt idx="12">
                <c:v>3269</c:v>
              </c:pt>
            </c:numLit>
          </c:val>
        </c:ser>
        <c:ser>
          <c:idx val="1"/>
          <c:order val="1"/>
          <c:tx>
            <c:v> Japon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6591</c:v>
              </c:pt>
              <c:pt idx="1">
                <c:v>5740</c:v>
              </c:pt>
              <c:pt idx="2">
                <c:v>4237</c:v>
              </c:pt>
              <c:pt idx="3">
                <c:v>5119</c:v>
              </c:pt>
              <c:pt idx="4">
                <c:v>4800</c:v>
              </c:pt>
              <c:pt idx="5">
                <c:v>4172</c:v>
              </c:pt>
              <c:pt idx="6">
                <c:v>4737</c:v>
              </c:pt>
              <c:pt idx="7">
                <c:v>6478</c:v>
              </c:pt>
              <c:pt idx="8">
                <c:v>5216</c:v>
              </c:pt>
              <c:pt idx="9">
                <c:v>4959</c:v>
              </c:pt>
              <c:pt idx="10">
                <c:v>3914</c:v>
              </c:pt>
              <c:pt idx="11">
                <c:v>3506</c:v>
              </c:pt>
              <c:pt idx="12">
                <c:v>2970</c:v>
              </c:pt>
            </c:numLit>
          </c:val>
        </c:ser>
        <c:ser>
          <c:idx val="2"/>
          <c:order val="2"/>
          <c:tx>
            <c:v> Australie</c:v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1624</c:v>
              </c:pt>
              <c:pt idx="1">
                <c:v>1568</c:v>
              </c:pt>
              <c:pt idx="2">
                <c:v>1517</c:v>
              </c:pt>
              <c:pt idx="3">
                <c:v>1599</c:v>
              </c:pt>
              <c:pt idx="4">
                <c:v>1800</c:v>
              </c:pt>
              <c:pt idx="5">
                <c:v>2125</c:v>
              </c:pt>
              <c:pt idx="6">
                <c:v>1515</c:v>
              </c:pt>
              <c:pt idx="7">
                <c:v>1741</c:v>
              </c:pt>
              <c:pt idx="8">
                <c:v>1687</c:v>
              </c:pt>
              <c:pt idx="9">
                <c:v>1885</c:v>
              </c:pt>
              <c:pt idx="10">
                <c:v>2156</c:v>
              </c:pt>
              <c:pt idx="11">
                <c:v>2150</c:v>
              </c:pt>
              <c:pt idx="12">
                <c:v>1988</c:v>
              </c:pt>
            </c:numLit>
          </c:val>
        </c:ser>
        <c:ser>
          <c:idx val="3"/>
          <c:order val="3"/>
          <c:tx>
            <c:v> N-Zélande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354</c:v>
              </c:pt>
              <c:pt idx="1">
                <c:v>369</c:v>
              </c:pt>
              <c:pt idx="2">
                <c:v>414</c:v>
              </c:pt>
              <c:pt idx="3">
                <c:v>429</c:v>
              </c:pt>
              <c:pt idx="4">
                <c:v>322</c:v>
              </c:pt>
              <c:pt idx="5">
                <c:v>324</c:v>
              </c:pt>
              <c:pt idx="6">
                <c:v>362</c:v>
              </c:pt>
              <c:pt idx="7">
                <c:v>399</c:v>
              </c:pt>
              <c:pt idx="8">
                <c:v>406</c:v>
              </c:pt>
              <c:pt idx="9">
                <c:v>428</c:v>
              </c:pt>
              <c:pt idx="10">
                <c:v>697</c:v>
              </c:pt>
              <c:pt idx="11">
                <c:v>352</c:v>
              </c:pt>
              <c:pt idx="12">
                <c:v>335</c:v>
              </c:pt>
            </c:numLit>
          </c:val>
        </c:ser>
        <c:ser>
          <c:idx val="4"/>
          <c:order val="4"/>
          <c:tx>
            <c:v> Autres</c:v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3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  <c:pt idx="11">
                <c:v>2009</c:v>
              </c:pt>
              <c:pt idx="12">
                <c:v>2010</c:v>
              </c:pt>
            </c:numLit>
          </c:cat>
          <c:val>
            <c:numLit>
              <c:ptCount val="13"/>
              <c:pt idx="0">
                <c:v>2389</c:v>
              </c:pt>
              <c:pt idx="1">
                <c:v>2415</c:v>
              </c:pt>
              <c:pt idx="2">
                <c:v>2257</c:v>
              </c:pt>
              <c:pt idx="3">
                <c:v>3192</c:v>
              </c:pt>
              <c:pt idx="4">
                <c:v>3355</c:v>
              </c:pt>
              <c:pt idx="5">
                <c:v>3575</c:v>
              </c:pt>
              <c:pt idx="6">
                <c:v>3440</c:v>
              </c:pt>
              <c:pt idx="7">
                <c:v>3054</c:v>
              </c:pt>
              <c:pt idx="8">
                <c:v>3213</c:v>
              </c:pt>
              <c:pt idx="9">
                <c:v>3560</c:v>
              </c:pt>
              <c:pt idx="10">
                <c:v>4514</c:v>
              </c:pt>
              <c:pt idx="11">
                <c:v>4314</c:v>
              </c:pt>
              <c:pt idx="12">
                <c:v>4334</c:v>
              </c:pt>
            </c:numLit>
          </c:val>
        </c:ser>
        <c:overlap val="100"/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9601707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1778</c:v>
              </c:pt>
              <c:pt idx="1">
                <c:v>2136</c:v>
              </c:pt>
              <c:pt idx="2">
                <c:v>2389</c:v>
              </c:pt>
              <c:pt idx="3">
                <c:v>1106</c:v>
              </c:pt>
              <c:pt idx="4">
                <c:v>1216</c:v>
              </c:pt>
              <c:pt idx="5">
                <c:v>1130</c:v>
              </c:pt>
              <c:pt idx="6">
                <c:v>1347</c:v>
              </c:pt>
              <c:pt idx="7">
                <c:v>2030</c:v>
              </c:pt>
              <c:pt idx="8">
                <c:v>2011</c:v>
              </c:pt>
              <c:pt idx="9">
                <c:v>1439</c:v>
              </c:pt>
              <c:pt idx="10">
                <c:v>1561</c:v>
              </c:pt>
              <c:pt idx="11">
                <c:v>2082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1660</c:v>
              </c:pt>
              <c:pt idx="1">
                <c:v>1846</c:v>
              </c:pt>
              <c:pt idx="2">
                <c:v>1637</c:v>
              </c:pt>
              <c:pt idx="3">
                <c:v>1658</c:v>
              </c:pt>
              <c:pt idx="4">
                <c:v>1202</c:v>
              </c:pt>
              <c:pt idx="5">
                <c:v>997</c:v>
              </c:pt>
              <c:pt idx="6">
                <c:v>1101</c:v>
              </c:pt>
              <c:pt idx="7">
                <c:v>1955</c:v>
              </c:pt>
              <c:pt idx="8">
                <c:v>2286</c:v>
              </c:pt>
              <c:pt idx="9">
                <c:v>1279</c:v>
              </c:pt>
              <c:pt idx="10">
                <c:v>1369</c:v>
              </c:pt>
              <c:pt idx="11">
                <c:v>1936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1456</c:v>
              </c:pt>
              <c:pt idx="1">
                <c:v>1514</c:v>
              </c:pt>
            </c:numLit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09486"/>
        <c:crosses val="autoZero"/>
        <c:auto val="0"/>
        <c:lblOffset val="100"/>
        <c:tickLblSkip val="1"/>
        <c:noMultiLvlLbl val="0"/>
      </c:catAx>
      <c:valAx>
        <c:axId val="3020948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2989</c:v>
              </c:pt>
              <c:pt idx="1">
                <c:v>2231</c:v>
              </c:pt>
              <c:pt idx="2">
                <c:v>2134</c:v>
              </c:pt>
              <c:pt idx="3">
                <c:v>2253</c:v>
              </c:pt>
              <c:pt idx="4">
                <c:v>1680</c:v>
              </c:pt>
              <c:pt idx="5">
                <c:v>1595</c:v>
              </c:pt>
              <c:pt idx="6">
                <c:v>2584</c:v>
              </c:pt>
              <c:pt idx="7">
                <c:v>2305</c:v>
              </c:pt>
              <c:pt idx="8">
                <c:v>2585</c:v>
              </c:pt>
              <c:pt idx="9">
                <c:v>3248</c:v>
              </c:pt>
              <c:pt idx="10">
                <c:v>3984</c:v>
              </c:pt>
              <c:pt idx="11">
                <c:v>3886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2706</c:v>
              </c:pt>
              <c:pt idx="1">
                <c:v>2201</c:v>
              </c:pt>
              <c:pt idx="2">
                <c:v>2499</c:v>
              </c:pt>
              <c:pt idx="3">
                <c:v>2522</c:v>
              </c:pt>
              <c:pt idx="4">
                <c:v>2053</c:v>
              </c:pt>
              <c:pt idx="5">
                <c:v>2276</c:v>
              </c:pt>
              <c:pt idx="6">
                <c:v>3253</c:v>
              </c:pt>
              <c:pt idx="7">
                <c:v>1693</c:v>
              </c:pt>
              <c:pt idx="8">
                <c:v>1776</c:v>
              </c:pt>
              <c:pt idx="9">
                <c:v>2352</c:v>
              </c:pt>
              <c:pt idx="10">
                <c:v>1712</c:v>
              </c:pt>
              <c:pt idx="11">
                <c:v>2292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1546</c:v>
              </c:pt>
              <c:pt idx="1">
                <c:v>1723</c:v>
              </c:pt>
            </c:numLit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0"/>
        <c:lblOffset val="100"/>
        <c:tickLblSkip val="1"/>
        <c:noMultiLvlLbl val="0"/>
      </c:catAx>
      <c:valAx>
        <c:axId val="3104927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1175</c:v>
              </c:pt>
              <c:pt idx="1">
                <c:v>981</c:v>
              </c:pt>
              <c:pt idx="2">
                <c:v>2205</c:v>
              </c:pt>
              <c:pt idx="3">
                <c:v>1674</c:v>
              </c:pt>
              <c:pt idx="4">
                <c:v>1486</c:v>
              </c:pt>
              <c:pt idx="5">
                <c:v>1337</c:v>
              </c:pt>
              <c:pt idx="6">
                <c:v>1423</c:v>
              </c:pt>
              <c:pt idx="7">
                <c:v>1525</c:v>
              </c:pt>
              <c:pt idx="8">
                <c:v>1642</c:v>
              </c:pt>
              <c:pt idx="9">
                <c:v>1864</c:v>
              </c:pt>
              <c:pt idx="10">
                <c:v>1238</c:v>
              </c:pt>
              <c:pt idx="11">
                <c:v>1635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1192</c:v>
              </c:pt>
              <c:pt idx="1">
                <c:v>958</c:v>
              </c:pt>
              <c:pt idx="2">
                <c:v>1607</c:v>
              </c:pt>
              <c:pt idx="3">
                <c:v>1643</c:v>
              </c:pt>
              <c:pt idx="4">
                <c:v>1483</c:v>
              </c:pt>
              <c:pt idx="5">
                <c:v>1251</c:v>
              </c:pt>
              <c:pt idx="6">
                <c:v>1864</c:v>
              </c:pt>
              <c:pt idx="7">
                <c:v>1644</c:v>
              </c:pt>
              <c:pt idx="8">
                <c:v>1601</c:v>
              </c:pt>
              <c:pt idx="9">
                <c:v>2166</c:v>
              </c:pt>
              <c:pt idx="10">
                <c:v>1581</c:v>
              </c:pt>
              <c:pt idx="11">
                <c:v>1577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1131</c:v>
              </c:pt>
              <c:pt idx="1">
                <c:v>857</c:v>
              </c:pt>
            </c:numLit>
          </c:val>
        </c:ser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auto val="0"/>
        <c:lblOffset val="100"/>
        <c:tickLblSkip val="1"/>
        <c:noMultiLvlLbl val="0"/>
      </c:catAx>
      <c:valAx>
        <c:axId val="3196307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799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380</c:v>
              </c:pt>
              <c:pt idx="1">
                <c:v>317</c:v>
              </c:pt>
              <c:pt idx="2">
                <c:v>935</c:v>
              </c:pt>
              <c:pt idx="3">
                <c:v>811</c:v>
              </c:pt>
              <c:pt idx="4">
                <c:v>1009</c:v>
              </c:pt>
              <c:pt idx="5">
                <c:v>550</c:v>
              </c:pt>
              <c:pt idx="6">
                <c:v>566</c:v>
              </c:pt>
              <c:pt idx="7">
                <c:v>892</c:v>
              </c:pt>
              <c:pt idx="8">
                <c:v>707</c:v>
              </c:pt>
              <c:pt idx="9">
                <c:v>1070</c:v>
              </c:pt>
              <c:pt idx="10">
                <c:v>675</c:v>
              </c:pt>
              <c:pt idx="11">
                <c:v>512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209</c:v>
              </c:pt>
              <c:pt idx="1">
                <c:v>143</c:v>
              </c:pt>
              <c:pt idx="2">
                <c:v>376</c:v>
              </c:pt>
              <c:pt idx="3">
                <c:v>525</c:v>
              </c:pt>
              <c:pt idx="4">
                <c:v>597</c:v>
              </c:pt>
              <c:pt idx="5">
                <c:v>485</c:v>
              </c:pt>
              <c:pt idx="6">
                <c:v>734</c:v>
              </c:pt>
              <c:pt idx="7">
                <c:v>1118</c:v>
              </c:pt>
              <c:pt idx="8">
                <c:v>727</c:v>
              </c:pt>
              <c:pt idx="9">
                <c:v>820</c:v>
              </c:pt>
              <c:pt idx="10">
                <c:v>597</c:v>
              </c:pt>
              <c:pt idx="11">
                <c:v>320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149</c:v>
              </c:pt>
              <c:pt idx="1">
                <c:v>186</c:v>
              </c:pt>
            </c:numLit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2172"/>
        <c:crosses val="autoZero"/>
        <c:auto val="0"/>
        <c:lblOffset val="100"/>
        <c:tickLblSkip val="1"/>
        <c:noMultiLvlLbl val="0"/>
      </c:catAx>
      <c:valAx>
        <c:axId val="3887217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2219</c:v>
              </c:pt>
              <c:pt idx="1">
                <c:v>2295</c:v>
              </c:pt>
              <c:pt idx="2">
                <c:v>1807</c:v>
              </c:pt>
              <c:pt idx="3">
                <c:v>1800</c:v>
              </c:pt>
              <c:pt idx="4">
                <c:v>1970</c:v>
              </c:pt>
              <c:pt idx="5">
                <c:v>1753</c:v>
              </c:pt>
              <c:pt idx="6">
                <c:v>2314</c:v>
              </c:pt>
              <c:pt idx="7">
                <c:v>1891</c:v>
              </c:pt>
              <c:pt idx="8">
                <c:v>1843</c:v>
              </c:pt>
              <c:pt idx="9">
                <c:v>1971</c:v>
              </c:pt>
              <c:pt idx="10">
                <c:v>2910</c:v>
              </c:pt>
              <c:pt idx="11">
                <c:v>2591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2308</c:v>
              </c:pt>
              <c:pt idx="1">
                <c:v>2006</c:v>
              </c:pt>
              <c:pt idx="2">
                <c:v>1699</c:v>
              </c:pt>
              <c:pt idx="3">
                <c:v>2126</c:v>
              </c:pt>
              <c:pt idx="4">
                <c:v>2309</c:v>
              </c:pt>
              <c:pt idx="5">
                <c:v>2110</c:v>
              </c:pt>
              <c:pt idx="6">
                <c:v>2919</c:v>
              </c:pt>
              <c:pt idx="7">
                <c:v>1929</c:v>
              </c:pt>
              <c:pt idx="8">
                <c:v>1897</c:v>
              </c:pt>
              <c:pt idx="9">
                <c:v>2513</c:v>
              </c:pt>
              <c:pt idx="10">
                <c:v>3028</c:v>
              </c:pt>
              <c:pt idx="11">
                <c:v>3056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2349</c:v>
              </c:pt>
              <c:pt idx="1">
                <c:v>1985</c:v>
              </c:pt>
            </c:numLit>
          </c:val>
        </c:ser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1530</c:v>
              </c:pt>
              <c:pt idx="1">
                <c:v>1586</c:v>
              </c:pt>
              <c:pt idx="2">
                <c:v>1051</c:v>
              </c:pt>
              <c:pt idx="3">
                <c:v>1115</c:v>
              </c:pt>
              <c:pt idx="4">
                <c:v>1249</c:v>
              </c:pt>
              <c:pt idx="5">
                <c:v>1032</c:v>
              </c:pt>
              <c:pt idx="6">
                <c:v>1251</c:v>
              </c:pt>
              <c:pt idx="7">
                <c:v>1032</c:v>
              </c:pt>
              <c:pt idx="8">
                <c:v>1087</c:v>
              </c:pt>
              <c:pt idx="9">
                <c:v>1087</c:v>
              </c:pt>
              <c:pt idx="10">
                <c:v>1422</c:v>
              </c:pt>
              <c:pt idx="11">
                <c:v>1431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1341</c:v>
              </c:pt>
              <c:pt idx="1">
                <c:v>1110</c:v>
              </c:pt>
              <c:pt idx="2">
                <c:v>594</c:v>
              </c:pt>
              <c:pt idx="3">
                <c:v>961</c:v>
              </c:pt>
              <c:pt idx="4">
                <c:v>1152</c:v>
              </c:pt>
              <c:pt idx="5">
                <c:v>950</c:v>
              </c:pt>
              <c:pt idx="6">
                <c:v>1654</c:v>
              </c:pt>
              <c:pt idx="7">
                <c:v>815</c:v>
              </c:pt>
              <c:pt idx="8">
                <c:v>1074</c:v>
              </c:pt>
              <c:pt idx="9">
                <c:v>1369</c:v>
              </c:pt>
              <c:pt idx="10">
                <c:v>1594</c:v>
              </c:pt>
              <c:pt idx="11">
                <c:v>1692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1371</c:v>
              </c:pt>
              <c:pt idx="1">
                <c:v>1189</c:v>
              </c:pt>
            </c:numLit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0"/>
        <c:lblOffset val="100"/>
        <c:tickLblSkip val="1"/>
        <c:noMultiLvlLbl val="0"/>
      </c:catAx>
      <c:valAx>
        <c:axId val="2663811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298</c:v>
              </c:pt>
              <c:pt idx="1">
                <c:v>271</c:v>
              </c:pt>
              <c:pt idx="2">
                <c:v>290</c:v>
              </c:pt>
              <c:pt idx="3">
                <c:v>250</c:v>
              </c:pt>
              <c:pt idx="4">
                <c:v>272</c:v>
              </c:pt>
              <c:pt idx="5">
                <c:v>269</c:v>
              </c:pt>
              <c:pt idx="6">
                <c:v>522</c:v>
              </c:pt>
              <c:pt idx="7">
                <c:v>375</c:v>
              </c:pt>
              <c:pt idx="8">
                <c:v>298</c:v>
              </c:pt>
              <c:pt idx="9">
                <c:v>412</c:v>
              </c:pt>
              <c:pt idx="10">
                <c:v>492</c:v>
              </c:pt>
              <c:pt idx="11">
                <c:v>413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382</c:v>
              </c:pt>
              <c:pt idx="1">
                <c:v>253</c:v>
              </c:pt>
              <c:pt idx="2">
                <c:v>337</c:v>
              </c:pt>
              <c:pt idx="3">
                <c:v>306</c:v>
              </c:pt>
              <c:pt idx="4">
                <c:v>281</c:v>
              </c:pt>
              <c:pt idx="5">
                <c:v>287</c:v>
              </c:pt>
              <c:pt idx="6">
                <c:v>416</c:v>
              </c:pt>
              <c:pt idx="7">
                <c:v>405</c:v>
              </c:pt>
              <c:pt idx="8">
                <c:v>299</c:v>
              </c:pt>
              <c:pt idx="9">
                <c:v>454</c:v>
              </c:pt>
              <c:pt idx="10">
                <c:v>493</c:v>
              </c:pt>
              <c:pt idx="11">
                <c:v>404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291</c:v>
              </c:pt>
              <c:pt idx="1">
                <c:v>227</c:v>
              </c:pt>
            </c:numLit>
          </c:val>
        </c:ser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0"/>
        <c:lblOffset val="100"/>
        <c:tickLblSkip val="1"/>
        <c:noMultiLvlLbl val="0"/>
      </c:catAx>
      <c:valAx>
        <c:axId val="1020343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32</c:v>
              </c:pt>
              <c:pt idx="1">
                <c:v>39</c:v>
              </c:pt>
              <c:pt idx="2">
                <c:v>42</c:v>
              </c:pt>
              <c:pt idx="3">
                <c:v>52</c:v>
              </c:pt>
              <c:pt idx="4">
                <c:v>62</c:v>
              </c:pt>
              <c:pt idx="5">
                <c:v>98</c:v>
              </c:pt>
              <c:pt idx="6">
                <c:v>35</c:v>
              </c:pt>
              <c:pt idx="7">
                <c:v>82</c:v>
              </c:pt>
              <c:pt idx="8">
                <c:v>125</c:v>
              </c:pt>
              <c:pt idx="9">
                <c:v>125</c:v>
              </c:pt>
              <c:pt idx="10">
                <c:v>263</c:v>
              </c:pt>
              <c:pt idx="11">
                <c:v>231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100</c:v>
              </c:pt>
              <c:pt idx="1">
                <c:v>221</c:v>
              </c:pt>
              <c:pt idx="2">
                <c:v>356</c:v>
              </c:pt>
              <c:pt idx="3">
                <c:v>294</c:v>
              </c:pt>
              <c:pt idx="4">
                <c:v>251</c:v>
              </c:pt>
              <c:pt idx="5">
                <c:v>271</c:v>
              </c:pt>
              <c:pt idx="6">
                <c:v>103</c:v>
              </c:pt>
              <c:pt idx="7">
                <c:v>189</c:v>
              </c:pt>
              <c:pt idx="8">
                <c:v>114</c:v>
              </c:pt>
              <c:pt idx="9">
                <c:v>106</c:v>
              </c:pt>
              <c:pt idx="10">
                <c:v>116</c:v>
              </c:pt>
              <c:pt idx="11">
                <c:v>91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92</c:v>
              </c:pt>
              <c:pt idx="1">
                <c:v>85</c:v>
              </c:pt>
            </c:numLit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0"/>
        <c:lblOffset val="100"/>
        <c:tickLblSkip val="1"/>
        <c:noMultiLvlLbl val="0"/>
      </c:catAx>
      <c:valAx>
        <c:axId val="2117179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Janvier!$C$390:$N$390</c:f>
              <c:numCache>
                <c:ptCount val="12"/>
                <c:pt idx="0">
                  <c:v>3187</c:v>
                </c:pt>
                <c:pt idx="1">
                  <c:v>2331</c:v>
                </c:pt>
                <c:pt idx="2">
                  <c:v>2375</c:v>
                </c:pt>
                <c:pt idx="3">
                  <c:v>2724</c:v>
                </c:pt>
                <c:pt idx="4">
                  <c:v>1710</c:v>
                </c:pt>
                <c:pt idx="5">
                  <c:v>1951</c:v>
                </c:pt>
                <c:pt idx="6">
                  <c:v>3915</c:v>
                </c:pt>
                <c:pt idx="7">
                  <c:v>2746</c:v>
                </c:pt>
                <c:pt idx="8">
                  <c:v>2331</c:v>
                </c:pt>
                <c:pt idx="9">
                  <c:v>4450</c:v>
                </c:pt>
                <c:pt idx="10">
                  <c:v>4065</c:v>
                </c:pt>
                <c:pt idx="11">
                  <c:v>4940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Janvier!$C$424:$N$424</c:f>
              <c:numCache>
                <c:ptCount val="12"/>
                <c:pt idx="0">
                  <c:v>3227</c:v>
                </c:pt>
              </c:numCache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0"/>
        <c:lblOffset val="100"/>
        <c:tickLblSkip val="1"/>
        <c:noMultiLvlLbl val="0"/>
      </c:cat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39</c:v>
              </c:pt>
              <c:pt idx="1">
                <c:v>32</c:v>
              </c:pt>
              <c:pt idx="2">
                <c:v>11</c:v>
              </c:pt>
              <c:pt idx="3">
                <c:v>44</c:v>
              </c:pt>
              <c:pt idx="4">
                <c:v>33</c:v>
              </c:pt>
              <c:pt idx="5">
                <c:v>33</c:v>
              </c:pt>
              <c:pt idx="6">
                <c:v>56</c:v>
              </c:pt>
              <c:pt idx="7">
                <c:v>18</c:v>
              </c:pt>
              <c:pt idx="8">
                <c:v>33</c:v>
              </c:pt>
              <c:pt idx="9">
                <c:v>40</c:v>
              </c:pt>
              <c:pt idx="10">
                <c:v>32</c:v>
              </c:pt>
              <c:pt idx="11">
                <c:v>79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23</c:v>
              </c:pt>
              <c:pt idx="1">
                <c:v>34</c:v>
              </c:pt>
              <c:pt idx="2">
                <c:v>15</c:v>
              </c:pt>
              <c:pt idx="3">
                <c:v>176</c:v>
              </c:pt>
              <c:pt idx="4">
                <c:v>218</c:v>
              </c:pt>
              <c:pt idx="5">
                <c:v>113</c:v>
              </c:pt>
              <c:pt idx="6">
                <c:v>259</c:v>
              </c:pt>
              <c:pt idx="7">
                <c:v>90</c:v>
              </c:pt>
              <c:pt idx="8">
                <c:v>93</c:v>
              </c:pt>
              <c:pt idx="9">
                <c:v>153</c:v>
              </c:pt>
              <c:pt idx="10">
                <c:v>162</c:v>
              </c:pt>
              <c:pt idx="11">
                <c:v>317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147</c:v>
              </c:pt>
              <c:pt idx="1">
                <c:v>111</c:v>
              </c:pt>
            </c:numLit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0"/>
        <c:lblOffset val="100"/>
        <c:tickLblSkip val="1"/>
        <c:noMultiLvlLbl val="0"/>
      </c:catAx>
      <c:valAx>
        <c:axId val="3719388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174</c:v>
              </c:pt>
              <c:pt idx="2">
                <c:v>193</c:v>
              </c:pt>
              <c:pt idx="3">
                <c:v>163</c:v>
              </c:pt>
              <c:pt idx="4">
                <c:v>179</c:v>
              </c:pt>
              <c:pt idx="5">
                <c:v>176</c:v>
              </c:pt>
              <c:pt idx="6">
                <c:v>237</c:v>
              </c:pt>
              <c:pt idx="7">
                <c:v>159</c:v>
              </c:pt>
              <c:pt idx="8">
                <c:v>133</c:v>
              </c:pt>
              <c:pt idx="9">
                <c:v>149</c:v>
              </c:pt>
              <c:pt idx="10">
                <c:v>471</c:v>
              </c:pt>
              <c:pt idx="11">
                <c:v>185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171</c:v>
              </c:pt>
              <c:pt idx="1">
                <c:v>151</c:v>
              </c:pt>
              <c:pt idx="2">
                <c:v>137</c:v>
              </c:pt>
              <c:pt idx="3">
                <c:v>129</c:v>
              </c:pt>
              <c:pt idx="4">
                <c:v>181</c:v>
              </c:pt>
              <c:pt idx="5">
                <c:v>163</c:v>
              </c:pt>
              <c:pt idx="6">
                <c:v>220</c:v>
              </c:pt>
              <c:pt idx="7">
                <c:v>187</c:v>
              </c:pt>
              <c:pt idx="8">
                <c:v>139</c:v>
              </c:pt>
              <c:pt idx="9">
                <c:v>198</c:v>
              </c:pt>
              <c:pt idx="10">
                <c:v>173</c:v>
              </c:pt>
              <c:pt idx="11">
                <c:v>196</c:v>
              </c:pt>
            </c:numLit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Janv.</c:v>
              </c:pt>
              <c:pt idx="1">
                <c:v>Févr.</c:v>
              </c:pt>
              <c:pt idx="2">
                <c:v>Mars</c:v>
              </c:pt>
              <c:pt idx="3">
                <c:v>Avril</c:v>
              </c:pt>
              <c:pt idx="4">
                <c:v>Mai</c:v>
              </c:pt>
              <c:pt idx="5">
                <c:v>Juin</c:v>
              </c:pt>
              <c:pt idx="6">
                <c:v>Juillet</c:v>
              </c:pt>
              <c:pt idx="7">
                <c:v>Août</c:v>
              </c:pt>
              <c:pt idx="8">
                <c:v>Sept.</c:v>
              </c:pt>
              <c:pt idx="9">
                <c:v>Oct.</c:v>
              </c:pt>
              <c:pt idx="10">
                <c:v>Nov.</c:v>
              </c:pt>
              <c:pt idx="11">
                <c:v>Déc.</c:v>
              </c:pt>
            </c:strLit>
          </c:cat>
          <c:val>
            <c:numLit>
              <c:ptCount val="12"/>
              <c:pt idx="0">
                <c:v>159</c:v>
              </c:pt>
              <c:pt idx="1">
                <c:v>112</c:v>
              </c:pt>
            </c:numLit>
          </c:val>
        </c:ser>
        <c:axId val="66309519"/>
        <c:axId val="59914760"/>
      </c:bar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0"/>
        <c:lblOffset val="100"/>
        <c:tickLblSkip val="1"/>
        <c:noMultiLvlLbl val="0"/>
      </c:catAx>
      <c:valAx>
        <c:axId val="59914760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Janvier!$C$392:$N$392</c:f>
              <c:numCache>
                <c:ptCount val="12"/>
                <c:pt idx="0">
                  <c:v>1658</c:v>
                </c:pt>
                <c:pt idx="1">
                  <c:v>1011</c:v>
                </c:pt>
                <c:pt idx="2">
                  <c:v>1660</c:v>
                </c:pt>
                <c:pt idx="3">
                  <c:v>1771</c:v>
                </c:pt>
                <c:pt idx="4">
                  <c:v>1272</c:v>
                </c:pt>
                <c:pt idx="5">
                  <c:v>2078</c:v>
                </c:pt>
                <c:pt idx="6">
                  <c:v>2231</c:v>
                </c:pt>
                <c:pt idx="7">
                  <c:v>1476</c:v>
                </c:pt>
                <c:pt idx="8">
                  <c:v>3496</c:v>
                </c:pt>
                <c:pt idx="9">
                  <c:v>1867</c:v>
                </c:pt>
                <c:pt idx="10">
                  <c:v>1667</c:v>
                </c:pt>
                <c:pt idx="11">
                  <c:v>2622</c:v>
                </c:pt>
              </c:numCache>
            </c:numRef>
          </c:val>
        </c:ser>
        <c:ser>
          <c:idx val="0"/>
          <c:order val="1"/>
          <c:tx>
            <c:strRef>
              <c:f>Janvier!$H$402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Janvier!$C$426:$N$426</c:f>
              <c:numCache>
                <c:ptCount val="12"/>
                <c:pt idx="0">
                  <c:v>1587</c:v>
                </c:pt>
              </c:numCache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0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Janvier!$C$393:$N$393</c:f>
              <c:numCache>
                <c:ptCount val="12"/>
                <c:pt idx="0">
                  <c:v>443</c:v>
                </c:pt>
                <c:pt idx="1">
                  <c:v>266</c:v>
                </c:pt>
                <c:pt idx="2">
                  <c:v>529</c:v>
                </c:pt>
                <c:pt idx="3">
                  <c:v>736</c:v>
                </c:pt>
                <c:pt idx="4">
                  <c:v>669</c:v>
                </c:pt>
                <c:pt idx="5">
                  <c:v>571</c:v>
                </c:pt>
                <c:pt idx="6">
                  <c:v>1442</c:v>
                </c:pt>
                <c:pt idx="7">
                  <c:v>792</c:v>
                </c:pt>
                <c:pt idx="8">
                  <c:v>1575</c:v>
                </c:pt>
                <c:pt idx="9">
                  <c:v>818</c:v>
                </c:pt>
                <c:pt idx="10">
                  <c:v>699</c:v>
                </c:pt>
                <c:pt idx="11">
                  <c:v>603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Janvier!$C$427:$N$427</c:f>
              <c:numCache>
                <c:ptCount val="12"/>
                <c:pt idx="0">
                  <c:v>420</c:v>
                </c:pt>
              </c:numCache>
            </c:numRef>
          </c:val>
        </c:ser>
        <c:axId val="44836577"/>
        <c:axId val="876010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0"/>
        <c:lblOffset val="100"/>
        <c:tickLblSkip val="1"/>
        <c:noMultiLvlLbl val="0"/>
      </c:catAx>
      <c:valAx>
        <c:axId val="876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Janvier!$H$385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Janvier!$C$394:$N$394</c:f>
              <c:numCache>
                <c:ptCount val="12"/>
                <c:pt idx="0">
                  <c:v>1993</c:v>
                </c:pt>
                <c:pt idx="1">
                  <c:v>1850</c:v>
                </c:pt>
                <c:pt idx="2">
                  <c:v>1976</c:v>
                </c:pt>
                <c:pt idx="3">
                  <c:v>1907</c:v>
                </c:pt>
                <c:pt idx="4">
                  <c:v>1677</c:v>
                </c:pt>
                <c:pt idx="5">
                  <c:v>2092</c:v>
                </c:pt>
                <c:pt idx="6">
                  <c:v>2359</c:v>
                </c:pt>
                <c:pt idx="7">
                  <c:v>2270</c:v>
                </c:pt>
                <c:pt idx="8">
                  <c:v>1860</c:v>
                </c:pt>
                <c:pt idx="9">
                  <c:v>2405</c:v>
                </c:pt>
                <c:pt idx="10">
                  <c:v>2514</c:v>
                </c:pt>
                <c:pt idx="11">
                  <c:v>2945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Janvier!$C$428:$N$428</c:f>
              <c:numCache>
                <c:ptCount val="12"/>
                <c:pt idx="0">
                  <c:v>2219</c:v>
                </c:pt>
              </c:numCache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0"/>
        <c:lblOffset val="100"/>
        <c:tickLblSkip val="1"/>
        <c:noMultiLvlLbl val="0"/>
      </c:cat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Janvier!$C$395:$N$395</c:f>
              <c:numCache>
                <c:ptCount val="12"/>
                <c:pt idx="0">
                  <c:v>1133</c:v>
                </c:pt>
                <c:pt idx="1">
                  <c:v>994</c:v>
                </c:pt>
                <c:pt idx="2">
                  <c:v>1050</c:v>
                </c:pt>
                <c:pt idx="3">
                  <c:v>998</c:v>
                </c:pt>
                <c:pt idx="4">
                  <c:v>915</c:v>
                </c:pt>
                <c:pt idx="5">
                  <c:v>1290</c:v>
                </c:pt>
                <c:pt idx="6">
                  <c:v>1321</c:v>
                </c:pt>
                <c:pt idx="7">
                  <c:v>1212</c:v>
                </c:pt>
                <c:pt idx="8">
                  <c:v>974</c:v>
                </c:pt>
                <c:pt idx="9">
                  <c:v>1294</c:v>
                </c:pt>
                <c:pt idx="10">
                  <c:v>1311</c:v>
                </c:pt>
                <c:pt idx="11">
                  <c:v>1671</c:v>
                </c:pt>
              </c:numCache>
            </c:numRef>
          </c:val>
        </c:ser>
        <c:ser>
          <c:idx val="0"/>
          <c:order val="1"/>
          <c:tx>
            <c:strRef>
              <c:f>Janvier!$H$402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Janvier!$C$429:$N$429</c:f>
              <c:numCache>
                <c:ptCount val="12"/>
                <c:pt idx="0">
                  <c:v>1347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0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Janvier!$H$385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Janvier!$C$396:$N$396</c:f>
              <c:numCache>
                <c:ptCount val="12"/>
                <c:pt idx="0">
                  <c:v>455</c:v>
                </c:pt>
                <c:pt idx="1">
                  <c:v>378</c:v>
                </c:pt>
                <c:pt idx="2">
                  <c:v>462</c:v>
                </c:pt>
                <c:pt idx="3">
                  <c:v>405</c:v>
                </c:pt>
                <c:pt idx="4">
                  <c:v>350</c:v>
                </c:pt>
                <c:pt idx="5">
                  <c:v>298</c:v>
                </c:pt>
                <c:pt idx="6">
                  <c:v>404</c:v>
                </c:pt>
                <c:pt idx="7">
                  <c:v>588</c:v>
                </c:pt>
                <c:pt idx="8">
                  <c:v>425</c:v>
                </c:pt>
                <c:pt idx="9">
                  <c:v>585</c:v>
                </c:pt>
                <c:pt idx="10">
                  <c:v>562</c:v>
                </c:pt>
                <c:pt idx="11">
                  <c:v>629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ser>
          <c:idx val="1"/>
          <c:order val="2"/>
          <c:tx>
            <c:strRef>
              <c:f>Janvier!$H$419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Janvier!$C$6:$N$6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Janvier!$C$430:$N$430</c:f>
              <c:numCache>
                <c:ptCount val="12"/>
                <c:pt idx="0">
                  <c:v>471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auto val="0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57150</xdr:rowOff>
    </xdr:from>
    <xdr:to>
      <xdr:col>11</xdr:col>
      <xdr:colOff>295275</xdr:colOff>
      <xdr:row>50</xdr:row>
      <xdr:rowOff>180975</xdr:rowOff>
    </xdr:to>
    <xdr:graphicFrame>
      <xdr:nvGraphicFramePr>
        <xdr:cNvPr id="1" name="Graphique 4"/>
        <xdr:cNvGraphicFramePr/>
      </xdr:nvGraphicFramePr>
      <xdr:xfrm>
        <a:off x="28575" y="7486650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52</xdr:row>
      <xdr:rowOff>57150</xdr:rowOff>
    </xdr:from>
    <xdr:to>
      <xdr:col>11</xdr:col>
      <xdr:colOff>114300</xdr:colOff>
      <xdr:row>60</xdr:row>
      <xdr:rowOff>0</xdr:rowOff>
    </xdr:to>
    <xdr:graphicFrame>
      <xdr:nvGraphicFramePr>
        <xdr:cNvPr id="3" name="Graphique 6"/>
        <xdr:cNvGraphicFramePr/>
      </xdr:nvGraphicFramePr>
      <xdr:xfrm>
        <a:off x="171450" y="10182225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60</xdr:row>
      <xdr:rowOff>161925</xdr:rowOff>
    </xdr:from>
    <xdr:to>
      <xdr:col>11</xdr:col>
      <xdr:colOff>104775</xdr:colOff>
      <xdr:row>68</xdr:row>
      <xdr:rowOff>114300</xdr:rowOff>
    </xdr:to>
    <xdr:graphicFrame>
      <xdr:nvGraphicFramePr>
        <xdr:cNvPr id="4" name="Graphique 7"/>
        <xdr:cNvGraphicFramePr/>
      </xdr:nvGraphicFramePr>
      <xdr:xfrm>
        <a:off x="161925" y="11963400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69</xdr:row>
      <xdr:rowOff>85725</xdr:rowOff>
    </xdr:from>
    <xdr:to>
      <xdr:col>11</xdr:col>
      <xdr:colOff>123825</xdr:colOff>
      <xdr:row>77</xdr:row>
      <xdr:rowOff>28575</xdr:rowOff>
    </xdr:to>
    <xdr:graphicFrame>
      <xdr:nvGraphicFramePr>
        <xdr:cNvPr id="5" name="Graphique 8"/>
        <xdr:cNvGraphicFramePr/>
      </xdr:nvGraphicFramePr>
      <xdr:xfrm>
        <a:off x="180975" y="13773150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78</xdr:row>
      <xdr:rowOff>28575</xdr:rowOff>
    </xdr:from>
    <xdr:to>
      <xdr:col>11</xdr:col>
      <xdr:colOff>133350</xdr:colOff>
      <xdr:row>85</xdr:row>
      <xdr:rowOff>171450</xdr:rowOff>
    </xdr:to>
    <xdr:graphicFrame>
      <xdr:nvGraphicFramePr>
        <xdr:cNvPr id="6" name="Graphique 9"/>
        <xdr:cNvGraphicFramePr/>
      </xdr:nvGraphicFramePr>
      <xdr:xfrm>
        <a:off x="190500" y="15601950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86</xdr:row>
      <xdr:rowOff>161925</xdr:rowOff>
    </xdr:from>
    <xdr:to>
      <xdr:col>11</xdr:col>
      <xdr:colOff>142875</xdr:colOff>
      <xdr:row>94</xdr:row>
      <xdr:rowOff>114300</xdr:rowOff>
    </xdr:to>
    <xdr:graphicFrame>
      <xdr:nvGraphicFramePr>
        <xdr:cNvPr id="7" name="Graphique 10"/>
        <xdr:cNvGraphicFramePr/>
      </xdr:nvGraphicFramePr>
      <xdr:xfrm>
        <a:off x="200025" y="17411700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95</xdr:row>
      <xdr:rowOff>104775</xdr:rowOff>
    </xdr:from>
    <xdr:to>
      <xdr:col>11</xdr:col>
      <xdr:colOff>133350</xdr:colOff>
      <xdr:row>103</xdr:row>
      <xdr:rowOff>47625</xdr:rowOff>
    </xdr:to>
    <xdr:graphicFrame>
      <xdr:nvGraphicFramePr>
        <xdr:cNvPr id="8" name="Graphique 11"/>
        <xdr:cNvGraphicFramePr/>
      </xdr:nvGraphicFramePr>
      <xdr:xfrm>
        <a:off x="190500" y="19240500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104</xdr:row>
      <xdr:rowOff>47625</xdr:rowOff>
    </xdr:from>
    <xdr:to>
      <xdr:col>11</xdr:col>
      <xdr:colOff>142875</xdr:colOff>
      <xdr:row>113</xdr:row>
      <xdr:rowOff>114300</xdr:rowOff>
    </xdr:to>
    <xdr:graphicFrame>
      <xdr:nvGraphicFramePr>
        <xdr:cNvPr id="9" name="Graphique 12"/>
        <xdr:cNvGraphicFramePr/>
      </xdr:nvGraphicFramePr>
      <xdr:xfrm>
        <a:off x="200025" y="21069300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115</xdr:row>
      <xdr:rowOff>19050</xdr:rowOff>
    </xdr:from>
    <xdr:to>
      <xdr:col>11</xdr:col>
      <xdr:colOff>142875</xdr:colOff>
      <xdr:row>125</xdr:row>
      <xdr:rowOff>19050</xdr:rowOff>
    </xdr:to>
    <xdr:graphicFrame>
      <xdr:nvGraphicFramePr>
        <xdr:cNvPr id="10" name="Graphique 15"/>
        <xdr:cNvGraphicFramePr/>
      </xdr:nvGraphicFramePr>
      <xdr:xfrm>
        <a:off x="200025" y="22917150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47625</xdr:colOff>
      <xdr:row>1</xdr:row>
      <xdr:rowOff>85725</xdr:rowOff>
    </xdr:from>
    <xdr:to>
      <xdr:col>2</xdr:col>
      <xdr:colOff>257175</xdr:colOff>
      <xdr:row>5</xdr:row>
      <xdr:rowOff>66675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2762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180975</xdr:rowOff>
    </xdr:from>
    <xdr:to>
      <xdr:col>1</xdr:col>
      <xdr:colOff>200025</xdr:colOff>
      <xdr:row>3</xdr:row>
      <xdr:rowOff>57150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80975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0</xdr:col>
      <xdr:colOff>1009650</xdr:colOff>
      <xdr:row>4</xdr:row>
      <xdr:rowOff>161925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1722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7439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1722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1722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1722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1722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1722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1722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116</xdr:row>
      <xdr:rowOff>114300</xdr:rowOff>
    </xdr:from>
    <xdr:to>
      <xdr:col>31</xdr:col>
      <xdr:colOff>323850</xdr:colOff>
      <xdr:row>131</xdr:row>
      <xdr:rowOff>0</xdr:rowOff>
    </xdr:to>
    <xdr:graphicFrame>
      <xdr:nvGraphicFramePr>
        <xdr:cNvPr id="9" name="Graphique 12"/>
        <xdr:cNvGraphicFramePr/>
      </xdr:nvGraphicFramePr>
      <xdr:xfrm>
        <a:off x="11220450" y="17659350"/>
        <a:ext cx="634365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GridLines="0" showZeros="0" tabSelected="1" zoomScalePageLayoutView="0" workbookViewId="0" topLeftCell="A1">
      <selection activeCell="E3" sqref="E3:G3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31" t="s">
        <v>149</v>
      </c>
      <c r="F3" s="232"/>
      <c r="G3" s="23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38" t="s">
        <v>2</v>
      </c>
      <c r="D8" s="239"/>
      <c r="E8" s="233" t="s">
        <v>150</v>
      </c>
      <c r="F8" s="234"/>
      <c r="G8" s="235"/>
      <c r="H8" s="233" t="str">
        <f>"Cumul"</f>
        <v>Cumul</v>
      </c>
      <c r="I8" s="236"/>
      <c r="J8" s="2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40"/>
      <c r="D9" s="241"/>
      <c r="E9" s="24">
        <v>2018</v>
      </c>
      <c r="F9" s="25">
        <v>2017</v>
      </c>
      <c r="G9" s="28" t="s">
        <v>23</v>
      </c>
      <c r="H9" s="24">
        <v>2018</v>
      </c>
      <c r="I9" s="25">
        <v>2017</v>
      </c>
      <c r="J9" s="28" t="s">
        <v>23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1"/>
      <c r="D10" s="26"/>
      <c r="E10" s="29"/>
      <c r="F10" s="23"/>
      <c r="G10" s="30"/>
      <c r="H10" s="29"/>
      <c r="I10" s="23"/>
      <c r="J10" s="3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9" t="str">
        <f>" France "</f>
        <v> France </v>
      </c>
      <c r="D11" s="10"/>
      <c r="E11" s="31">
        <v>3227</v>
      </c>
      <c r="F11" s="22">
        <v>3157</v>
      </c>
      <c r="G11" s="20">
        <f>((E11-F11)/F11)*100</f>
        <v>2.2172949002217295</v>
      </c>
      <c r="H11" s="31">
        <v>3227</v>
      </c>
      <c r="I11" s="22">
        <v>3157</v>
      </c>
      <c r="J11" s="20">
        <f>((H11-I11)/I11)*100</f>
        <v>2.2172949002217295</v>
      </c>
      <c r="K11" s="11"/>
      <c r="L11" s="11"/>
      <c r="M11" s="12"/>
      <c r="N11" s="13"/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9" t="s">
        <v>16</v>
      </c>
      <c r="D12" s="10"/>
      <c r="E12" s="31">
        <v>1737</v>
      </c>
      <c r="F12" s="22">
        <v>1703</v>
      </c>
      <c r="G12" s="20">
        <f>((E12-F12)/F12)*100</f>
        <v>1.996476805637111</v>
      </c>
      <c r="H12" s="31">
        <v>1737</v>
      </c>
      <c r="I12" s="22">
        <v>1703</v>
      </c>
      <c r="J12" s="20">
        <f>((H12-I12)/I12)*100</f>
        <v>1.996476805637111</v>
      </c>
      <c r="K12" s="11"/>
      <c r="L12" s="11"/>
      <c r="M12" s="12"/>
      <c r="N12" s="1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9" t="s">
        <v>17</v>
      </c>
      <c r="D13" s="10"/>
      <c r="E13" s="31">
        <v>1587</v>
      </c>
      <c r="F13" s="22">
        <v>1641</v>
      </c>
      <c r="G13" s="20">
        <f>((E13-F13)/F13)*100</f>
        <v>-3.2906764168190126</v>
      </c>
      <c r="H13" s="31">
        <v>1587</v>
      </c>
      <c r="I13" s="22">
        <v>1641</v>
      </c>
      <c r="J13" s="20">
        <f>((H13-I13)/I13)*100</f>
        <v>-3.2906764168190126</v>
      </c>
      <c r="K13" s="11"/>
      <c r="L13" s="11"/>
      <c r="M13" s="12"/>
      <c r="N13" s="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9" t="s">
        <v>18</v>
      </c>
      <c r="D14" s="10"/>
      <c r="E14" s="31">
        <v>420</v>
      </c>
      <c r="F14" s="22">
        <v>393</v>
      </c>
      <c r="G14" s="20">
        <f>((E14-F14)/F14)*100</f>
        <v>6.870229007633588</v>
      </c>
      <c r="H14" s="31">
        <v>420</v>
      </c>
      <c r="I14" s="22">
        <v>393</v>
      </c>
      <c r="J14" s="20">
        <f>((H14-I14)/I14)*100</f>
        <v>6.870229007633588</v>
      </c>
      <c r="K14" s="11"/>
      <c r="L14" s="11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9" t="s">
        <v>108</v>
      </c>
      <c r="D15" s="10"/>
      <c r="E15" s="31">
        <v>2219</v>
      </c>
      <c r="F15" s="22">
        <v>2010</v>
      </c>
      <c r="G15" s="20">
        <f>((E15-F15)/F15)*100</f>
        <v>10.398009950248756</v>
      </c>
      <c r="H15" s="31">
        <v>2219</v>
      </c>
      <c r="I15" s="22">
        <v>2010</v>
      </c>
      <c r="J15" s="20">
        <f>((H15-I15)/I15)*100</f>
        <v>10.398009950248756</v>
      </c>
      <c r="K15" s="11"/>
      <c r="L15" s="11"/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9" t="s">
        <v>107</v>
      </c>
      <c r="D16" s="10"/>
      <c r="E16" s="31"/>
      <c r="F16" s="22"/>
      <c r="G16" s="20"/>
      <c r="H16" s="31"/>
      <c r="I16" s="22"/>
      <c r="J16" s="20"/>
      <c r="K16" s="11"/>
      <c r="L16" s="11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9" t="s">
        <v>99</v>
      </c>
      <c r="D17" s="10"/>
      <c r="E17" s="31">
        <v>1347</v>
      </c>
      <c r="F17" s="22">
        <v>1138</v>
      </c>
      <c r="G17" s="20">
        <f>((E17-F17)/F17)*100</f>
        <v>18.36555360281195</v>
      </c>
      <c r="H17" s="31">
        <v>1347</v>
      </c>
      <c r="I17" s="22">
        <v>1138</v>
      </c>
      <c r="J17" s="20">
        <f>((H17-I17)/I17)*100</f>
        <v>18.36555360281195</v>
      </c>
      <c r="K17" s="11"/>
      <c r="L17" s="11"/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9" t="s">
        <v>100</v>
      </c>
      <c r="D18" s="10"/>
      <c r="E18" s="31">
        <v>471</v>
      </c>
      <c r="F18" s="22">
        <v>478</v>
      </c>
      <c r="G18" s="20">
        <f>((E18-F18)/F18)*100</f>
        <v>-1.4644351464435146</v>
      </c>
      <c r="H18" s="31">
        <v>471</v>
      </c>
      <c r="I18" s="22">
        <v>478</v>
      </c>
      <c r="J18" s="20">
        <f>((H18-I18)/I18)*100</f>
        <v>-1.4644351464435146</v>
      </c>
      <c r="K18" s="11"/>
      <c r="L18" s="11"/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9" t="s">
        <v>101</v>
      </c>
      <c r="D19" s="10"/>
      <c r="E19" s="31">
        <v>91</v>
      </c>
      <c r="F19" s="22">
        <v>95</v>
      </c>
      <c r="G19" s="20">
        <f>((E19-F19)/F19)*100</f>
        <v>-4.2105263157894735</v>
      </c>
      <c r="H19" s="31">
        <v>91</v>
      </c>
      <c r="I19" s="22">
        <v>95</v>
      </c>
      <c r="J19" s="20">
        <f>((H19-I19)/I19)*100</f>
        <v>-4.2105263157894735</v>
      </c>
      <c r="K19" s="11"/>
      <c r="L19" s="11"/>
      <c r="M19" s="1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42" t="s">
        <v>133</v>
      </c>
      <c r="D20" s="243"/>
      <c r="E20" s="229">
        <f>SUM(E11:E15)</f>
        <v>9190</v>
      </c>
      <c r="F20" s="227">
        <f>SUM(F11:F15)</f>
        <v>8904</v>
      </c>
      <c r="G20" s="246">
        <f>((E20-F20)/F20)*100</f>
        <v>3.2120395327942495</v>
      </c>
      <c r="H20" s="229">
        <f>SUM(H11:H15)</f>
        <v>9190</v>
      </c>
      <c r="I20" s="227">
        <f>SUM(I11:I15)</f>
        <v>8904</v>
      </c>
      <c r="J20" s="246">
        <f>((H20-I20)/I20)*100</f>
        <v>3.2120395327942495</v>
      </c>
      <c r="K20" s="11"/>
      <c r="L20" s="11"/>
      <c r="M20" s="1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44"/>
      <c r="D21" s="245"/>
      <c r="E21" s="230"/>
      <c r="F21" s="228"/>
      <c r="G21" s="247"/>
      <c r="H21" s="230"/>
      <c r="I21" s="228"/>
      <c r="J21" s="24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6" t="s">
        <v>63</v>
      </c>
      <c r="D22" s="3"/>
      <c r="E22" s="3"/>
      <c r="F22" s="3"/>
      <c r="G22" s="3"/>
      <c r="H22" s="3"/>
      <c r="I22" s="16" t="s">
        <v>53</v>
      </c>
      <c r="J22" s="3"/>
      <c r="K22" s="3"/>
      <c r="L22" s="3"/>
      <c r="M22" s="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6"/>
      <c r="D23" s="3"/>
      <c r="E23" s="3"/>
      <c r="F23" s="3"/>
      <c r="G23" s="3"/>
      <c r="H23" s="3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8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9" t="s">
        <v>97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9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</sheetData>
  <sheetProtection/>
  <mergeCells count="11">
    <mergeCell ref="G20:G21"/>
    <mergeCell ref="F20:F21"/>
    <mergeCell ref="E20:E21"/>
    <mergeCell ref="E3:G3"/>
    <mergeCell ref="E8:G8"/>
    <mergeCell ref="H8:J8"/>
    <mergeCell ref="C8:D9"/>
    <mergeCell ref="C20:D21"/>
    <mergeCell ref="J20:J21"/>
    <mergeCell ref="I20:I21"/>
    <mergeCell ref="H20:H21"/>
  </mergeCells>
  <printOptions horizontalCentered="1"/>
  <pageMargins left="0.1968503937007874" right="0.1968503937007874" top="0.3937007874015748" bottom="0.3937007874015748" header="0.5118110236220472" footer="0.5118110236220472"/>
  <pageSetup firstPageNumber="1" useFirstPageNumber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C3" sqref="C3:E3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7.14062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2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 customHeight="1">
      <c r="A2" s="3"/>
      <c r="B2" s="3"/>
      <c r="C2" s="3"/>
      <c r="D2" s="3"/>
      <c r="E2" s="3"/>
      <c r="F2" s="3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1.75" customHeight="1">
      <c r="A3" s="3"/>
      <c r="B3" s="3"/>
      <c r="C3" s="231" t="s">
        <v>149</v>
      </c>
      <c r="D3" s="232"/>
      <c r="E3" s="232"/>
      <c r="F3" s="3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7"/>
      <c r="B5" s="38"/>
      <c r="C5" s="39" t="s">
        <v>120</v>
      </c>
      <c r="D5" s="38"/>
      <c r="E5" s="37"/>
      <c r="F5" s="37"/>
      <c r="G5" s="3"/>
      <c r="H5" s="37"/>
      <c r="I5" s="38"/>
      <c r="J5" s="39" t="s">
        <v>123</v>
      </c>
      <c r="K5" s="38"/>
      <c r="L5" s="37"/>
      <c r="M5" s="3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8" t="s">
        <v>132</v>
      </c>
      <c r="B7" s="44">
        <v>2018</v>
      </c>
      <c r="C7" s="69">
        <v>2017</v>
      </c>
      <c r="D7" s="80">
        <v>2016</v>
      </c>
      <c r="E7" s="79" t="s">
        <v>151</v>
      </c>
      <c r="F7" s="74" t="s">
        <v>148</v>
      </c>
      <c r="G7" s="3"/>
      <c r="H7" s="68" t="s">
        <v>132</v>
      </c>
      <c r="I7" s="81">
        <v>2018</v>
      </c>
      <c r="J7" s="45">
        <v>2017</v>
      </c>
      <c r="K7" s="44">
        <v>2016</v>
      </c>
      <c r="L7" s="89" t="s">
        <v>151</v>
      </c>
      <c r="M7" s="84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7"/>
      <c r="B8" s="62"/>
      <c r="C8" s="70"/>
      <c r="D8" s="63"/>
      <c r="E8" s="64"/>
      <c r="F8" s="75"/>
      <c r="G8" s="65"/>
      <c r="H8" s="46"/>
      <c r="I8" s="50"/>
      <c r="J8" s="51"/>
      <c r="K8" s="82"/>
      <c r="L8" s="90"/>
      <c r="M8" s="85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7" t="s">
        <v>113</v>
      </c>
      <c r="B9" s="66">
        <v>9190</v>
      </c>
      <c r="C9" s="71">
        <v>8904</v>
      </c>
      <c r="D9" s="52">
        <v>9085</v>
      </c>
      <c r="E9" s="57">
        <f>IF(B9&gt;0,((B9-C9)/C9)*100,0)</f>
        <v>3.2120395327942495</v>
      </c>
      <c r="F9" s="76">
        <f>IF(B9&gt;0,((B9-D9)/D9)*100,0)</f>
        <v>1.1557512383048982</v>
      </c>
      <c r="G9" s="65"/>
      <c r="H9" s="47" t="s">
        <v>113</v>
      </c>
      <c r="I9" s="66">
        <v>3227</v>
      </c>
      <c r="J9" s="15">
        <v>3157</v>
      </c>
      <c r="K9" s="14">
        <v>3187</v>
      </c>
      <c r="L9" s="91">
        <f>IF(I9&gt;0,((I9-J9)/J9)*100,0)</f>
        <v>2.2172949002217295</v>
      </c>
      <c r="M9" s="86">
        <f>IF(I9&gt;0,((I9-K9)/K9)*100,0)</f>
        <v>1.2550988390335738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7" t="s">
        <v>114</v>
      </c>
      <c r="B10" s="66"/>
      <c r="C10" s="71">
        <v>7873</v>
      </c>
      <c r="D10" s="52">
        <v>8159</v>
      </c>
      <c r="E10" s="57">
        <f aca="true" t="shared" si="0" ref="E10:E20">IF(B10&gt;0,((B10-C10)/C10)*100,0)</f>
        <v>0</v>
      </c>
      <c r="F10" s="76">
        <f aca="true" t="shared" si="1" ref="F10:F20">IF(B10&gt;0,((B10-D10)/D10)*100,0)</f>
        <v>0</v>
      </c>
      <c r="G10" s="65"/>
      <c r="H10" s="47" t="s">
        <v>114</v>
      </c>
      <c r="I10" s="66"/>
      <c r="J10" s="15">
        <v>2439</v>
      </c>
      <c r="K10" s="14">
        <v>2331</v>
      </c>
      <c r="L10" s="91">
        <f aca="true" t="shared" si="2" ref="L10:L20">IF(I10&gt;0,((I10-J10)/J10)*100,0)</f>
        <v>0</v>
      </c>
      <c r="M10" s="86">
        <f aca="true" t="shared" si="3" ref="M10:M20">IF(I10&gt;0,((I10-K10)/K10)*100,0)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7" t="s">
        <v>115</v>
      </c>
      <c r="B11" s="66"/>
      <c r="C11" s="71">
        <v>9173</v>
      </c>
      <c r="D11" s="52">
        <v>9561</v>
      </c>
      <c r="E11" s="57">
        <f t="shared" si="0"/>
        <v>0</v>
      </c>
      <c r="F11" s="76">
        <f t="shared" si="1"/>
        <v>0</v>
      </c>
      <c r="G11" s="65"/>
      <c r="H11" s="47" t="s">
        <v>115</v>
      </c>
      <c r="I11" s="66"/>
      <c r="J11" s="15">
        <v>2331</v>
      </c>
      <c r="K11" s="14">
        <v>2375</v>
      </c>
      <c r="L11" s="91">
        <f t="shared" si="2"/>
        <v>0</v>
      </c>
      <c r="M11" s="86">
        <f t="shared" si="3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7" t="s">
        <v>116</v>
      </c>
      <c r="B12" s="66"/>
      <c r="C12" s="71">
        <v>9053</v>
      </c>
      <c r="D12" s="52">
        <v>8558</v>
      </c>
      <c r="E12" s="57">
        <f t="shared" si="0"/>
        <v>0</v>
      </c>
      <c r="F12" s="76">
        <f t="shared" si="1"/>
        <v>0</v>
      </c>
      <c r="G12" s="65"/>
      <c r="H12" s="47" t="s">
        <v>116</v>
      </c>
      <c r="I12" s="66"/>
      <c r="J12" s="15">
        <v>2510</v>
      </c>
      <c r="K12" s="14">
        <v>2724</v>
      </c>
      <c r="L12" s="91">
        <f t="shared" si="2"/>
        <v>0</v>
      </c>
      <c r="M12" s="86">
        <f t="shared" si="3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7" t="s">
        <v>117</v>
      </c>
      <c r="B13" s="66"/>
      <c r="C13" s="71">
        <v>7140</v>
      </c>
      <c r="D13" s="52">
        <v>6351</v>
      </c>
      <c r="E13" s="57">
        <f t="shared" si="0"/>
        <v>0</v>
      </c>
      <c r="F13" s="76">
        <f t="shared" si="1"/>
        <v>0</v>
      </c>
      <c r="G13" s="65"/>
      <c r="H13" s="47" t="s">
        <v>117</v>
      </c>
      <c r="I13" s="66"/>
      <c r="J13" s="15">
        <v>2009</v>
      </c>
      <c r="K13" s="14">
        <v>1710</v>
      </c>
      <c r="L13" s="91">
        <f t="shared" si="2"/>
        <v>0</v>
      </c>
      <c r="M13" s="86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7" t="s">
        <v>118</v>
      </c>
      <c r="B14" s="66"/>
      <c r="C14" s="71">
        <v>8191</v>
      </c>
      <c r="D14" s="52">
        <v>7621</v>
      </c>
      <c r="E14" s="57">
        <f t="shared" si="0"/>
        <v>0</v>
      </c>
      <c r="F14" s="76">
        <f t="shared" si="1"/>
        <v>0</v>
      </c>
      <c r="G14" s="65"/>
      <c r="H14" s="47" t="s">
        <v>118</v>
      </c>
      <c r="I14" s="66"/>
      <c r="J14" s="15">
        <v>2231</v>
      </c>
      <c r="K14" s="14">
        <v>1951</v>
      </c>
      <c r="L14" s="91">
        <f t="shared" si="2"/>
        <v>0</v>
      </c>
      <c r="M14" s="8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7" t="s">
        <v>109</v>
      </c>
      <c r="B15" s="66"/>
      <c r="C15" s="71">
        <v>12095</v>
      </c>
      <c r="D15" s="52">
        <v>11031</v>
      </c>
      <c r="E15" s="57">
        <f t="shared" si="0"/>
        <v>0</v>
      </c>
      <c r="F15" s="76">
        <f t="shared" si="1"/>
        <v>0</v>
      </c>
      <c r="G15" s="65"/>
      <c r="H15" s="47" t="s">
        <v>109</v>
      </c>
      <c r="I15" s="66"/>
      <c r="J15" s="15">
        <v>4226</v>
      </c>
      <c r="K15" s="14">
        <v>3915</v>
      </c>
      <c r="L15" s="91">
        <f t="shared" si="2"/>
        <v>0</v>
      </c>
      <c r="M15" s="86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7" t="s">
        <v>119</v>
      </c>
      <c r="B16" s="66"/>
      <c r="C16" s="71">
        <v>9568</v>
      </c>
      <c r="D16" s="52">
        <v>9164</v>
      </c>
      <c r="E16" s="57">
        <f t="shared" si="0"/>
        <v>0</v>
      </c>
      <c r="F16" s="76">
        <f t="shared" si="1"/>
        <v>0</v>
      </c>
      <c r="G16" s="65"/>
      <c r="H16" s="47" t="s">
        <v>119</v>
      </c>
      <c r="I16" s="66"/>
      <c r="J16" s="15">
        <v>2961</v>
      </c>
      <c r="K16" s="14">
        <v>2746</v>
      </c>
      <c r="L16" s="91">
        <f t="shared" si="2"/>
        <v>0</v>
      </c>
      <c r="M16" s="86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7" t="s">
        <v>122</v>
      </c>
      <c r="B17" s="66"/>
      <c r="C17" s="71">
        <v>11683.971990217839</v>
      </c>
      <c r="D17" s="52">
        <v>11176</v>
      </c>
      <c r="E17" s="57">
        <f t="shared" si="0"/>
        <v>0</v>
      </c>
      <c r="F17" s="76">
        <f t="shared" si="1"/>
        <v>0</v>
      </c>
      <c r="G17" s="65"/>
      <c r="H17" s="47" t="s">
        <v>122</v>
      </c>
      <c r="I17" s="66"/>
      <c r="J17" s="15">
        <v>2532.0199989304456</v>
      </c>
      <c r="K17" s="14">
        <v>2331</v>
      </c>
      <c r="L17" s="91">
        <f t="shared" si="2"/>
        <v>0</v>
      </c>
      <c r="M17" s="8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7" t="s">
        <v>110</v>
      </c>
      <c r="B18" s="66"/>
      <c r="C18" s="71">
        <v>11774.918896682324</v>
      </c>
      <c r="D18" s="52">
        <v>10943</v>
      </c>
      <c r="E18" s="57">
        <f t="shared" si="0"/>
        <v>0</v>
      </c>
      <c r="F18" s="76">
        <f t="shared" si="1"/>
        <v>0</v>
      </c>
      <c r="G18" s="65"/>
      <c r="H18" s="47" t="s">
        <v>110</v>
      </c>
      <c r="I18" s="66"/>
      <c r="J18" s="15">
        <v>4361.022111120862</v>
      </c>
      <c r="K18" s="14">
        <v>4450</v>
      </c>
      <c r="L18" s="91">
        <f t="shared" si="2"/>
        <v>0</v>
      </c>
      <c r="M18" s="8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7" t="s">
        <v>111</v>
      </c>
      <c r="B19" s="66"/>
      <c r="C19" s="71">
        <v>11341.867915213397</v>
      </c>
      <c r="D19" s="52">
        <v>10689</v>
      </c>
      <c r="E19" s="57">
        <f t="shared" si="0"/>
        <v>0</v>
      </c>
      <c r="F19" s="76">
        <f t="shared" si="1"/>
        <v>0</v>
      </c>
      <c r="G19" s="65"/>
      <c r="H19" s="47" t="s">
        <v>111</v>
      </c>
      <c r="I19" s="66"/>
      <c r="J19" s="15">
        <v>4087.968542928587</v>
      </c>
      <c r="K19" s="14">
        <v>4065</v>
      </c>
      <c r="L19" s="91">
        <f t="shared" si="2"/>
        <v>0</v>
      </c>
      <c r="M19" s="86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7" t="s">
        <v>112</v>
      </c>
      <c r="B20" s="66"/>
      <c r="C20" s="71">
        <v>13899</v>
      </c>
      <c r="D20" s="52">
        <v>13338</v>
      </c>
      <c r="E20" s="57">
        <f t="shared" si="0"/>
        <v>0</v>
      </c>
      <c r="F20" s="76">
        <f t="shared" si="1"/>
        <v>0</v>
      </c>
      <c r="G20" s="65"/>
      <c r="H20" s="47" t="s">
        <v>112</v>
      </c>
      <c r="I20" s="66"/>
      <c r="J20" s="15">
        <v>4981</v>
      </c>
      <c r="K20" s="14">
        <v>4940</v>
      </c>
      <c r="L20" s="91">
        <f t="shared" si="2"/>
        <v>0</v>
      </c>
      <c r="M20" s="86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7" t="s">
        <v>150</v>
      </c>
      <c r="B21" s="66">
        <f>B9</f>
        <v>9190</v>
      </c>
      <c r="C21" s="71">
        <f>C9</f>
        <v>8904</v>
      </c>
      <c r="D21" s="52">
        <f>D9</f>
        <v>9085</v>
      </c>
      <c r="E21" s="57">
        <f>IF(B21&gt;0,((B21-C21)/C21)*100,0)</f>
        <v>3.2120395327942495</v>
      </c>
      <c r="F21" s="76">
        <f>IF(B21&gt;0,((B21-D21)/D21)*100,0)</f>
        <v>1.1557512383048982</v>
      </c>
      <c r="G21" s="65"/>
      <c r="H21" s="47" t="s">
        <v>150</v>
      </c>
      <c r="I21" s="66">
        <f>I9</f>
        <v>3227</v>
      </c>
      <c r="J21" s="15">
        <f>J9</f>
        <v>3157</v>
      </c>
      <c r="K21" s="14">
        <f>K9</f>
        <v>3187</v>
      </c>
      <c r="L21" s="91">
        <f>IF(I21&gt;0,((I21-J21)/J21)*100,0)</f>
        <v>2.2172949002217295</v>
      </c>
      <c r="M21" s="86">
        <f>IF(I21&gt;0,((I21-K21)/K21)*100,0)</f>
        <v>1.2550988390335738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8" t="s">
        <v>133</v>
      </c>
      <c r="B22" s="61">
        <f>SUM(B9:B20)</f>
        <v>9190</v>
      </c>
      <c r="C22" s="72">
        <f>SUM(C9:C20)</f>
        <v>120696.75880211356</v>
      </c>
      <c r="D22" s="53">
        <f>SUM(D9:D20)</f>
        <v>115676</v>
      </c>
      <c r="E22" s="58"/>
      <c r="F22" s="77"/>
      <c r="G22" s="3"/>
      <c r="H22" s="48" t="s">
        <v>133</v>
      </c>
      <c r="I22" s="61">
        <f>SUM(I9:I20)</f>
        <v>3227</v>
      </c>
      <c r="J22" s="41">
        <f>SUM(J9:J20)</f>
        <v>37826.010652979894</v>
      </c>
      <c r="K22" s="42">
        <f>SUM(K9:K20)</f>
        <v>36725</v>
      </c>
      <c r="L22" s="92"/>
      <c r="M22" s="8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9"/>
      <c r="B23" s="54"/>
      <c r="C23" s="73"/>
      <c r="D23" s="56"/>
      <c r="E23" s="59"/>
      <c r="F23" s="78"/>
      <c r="G23" s="3"/>
      <c r="H23" s="49"/>
      <c r="I23" s="54"/>
      <c r="J23" s="55"/>
      <c r="K23" s="83"/>
      <c r="L23" s="93"/>
      <c r="M23" s="8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6"/>
      <c r="B24" s="3"/>
      <c r="C24" s="3"/>
      <c r="D24" s="3"/>
      <c r="E24" s="3"/>
      <c r="F24" s="16"/>
      <c r="G24" s="3"/>
      <c r="H24" s="16"/>
      <c r="I24" s="3"/>
      <c r="J24" s="3"/>
      <c r="K24" s="3"/>
      <c r="L24" s="3"/>
      <c r="M24" s="1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7"/>
      <c r="B25" s="38"/>
      <c r="C25" s="39" t="s">
        <v>121</v>
      </c>
      <c r="D25" s="38"/>
      <c r="E25" s="37"/>
      <c r="F25" s="37"/>
      <c r="G25" s="3"/>
      <c r="H25" s="37"/>
      <c r="I25" s="38"/>
      <c r="J25" s="39" t="s">
        <v>124</v>
      </c>
      <c r="K25" s="38"/>
      <c r="L25" s="37"/>
      <c r="M25" s="3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8" t="s">
        <v>132</v>
      </c>
      <c r="B27" s="44">
        <v>2018</v>
      </c>
      <c r="C27" s="69">
        <v>2017</v>
      </c>
      <c r="D27" s="80">
        <v>2016</v>
      </c>
      <c r="E27" s="79" t="s">
        <v>151</v>
      </c>
      <c r="F27" s="74" t="s">
        <v>148</v>
      </c>
      <c r="G27" s="3"/>
      <c r="H27" s="68" t="s">
        <v>132</v>
      </c>
      <c r="I27" s="44">
        <v>2018</v>
      </c>
      <c r="J27" s="69">
        <v>2017</v>
      </c>
      <c r="K27" s="80">
        <v>2016</v>
      </c>
      <c r="L27" s="79" t="s">
        <v>151</v>
      </c>
      <c r="M27" s="74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7"/>
      <c r="B28" s="62"/>
      <c r="C28" s="70"/>
      <c r="D28" s="63"/>
      <c r="E28" s="64"/>
      <c r="F28" s="75"/>
      <c r="G28" s="3"/>
      <c r="H28" s="67"/>
      <c r="I28" s="62"/>
      <c r="J28" s="70"/>
      <c r="K28" s="63"/>
      <c r="L28" s="64"/>
      <c r="M28" s="75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7" t="s">
        <v>113</v>
      </c>
      <c r="B29" s="66">
        <v>1737</v>
      </c>
      <c r="C29" s="71">
        <v>1703</v>
      </c>
      <c r="D29" s="52">
        <v>1804</v>
      </c>
      <c r="E29" s="57">
        <f aca="true" t="shared" si="4" ref="E29:E40">IF(B29&gt;0,((B29-C29)/C29)*100,0)</f>
        <v>1.996476805637111</v>
      </c>
      <c r="F29" s="76">
        <f aca="true" t="shared" si="5" ref="F29:F40">IF(B29&gt;0,((B29-D29)/D29)*100,0)</f>
        <v>-3.713968957871397</v>
      </c>
      <c r="G29" s="3"/>
      <c r="H29" s="47" t="s">
        <v>113</v>
      </c>
      <c r="I29" s="66">
        <v>1587</v>
      </c>
      <c r="J29" s="71">
        <v>1641</v>
      </c>
      <c r="K29" s="52">
        <v>1658</v>
      </c>
      <c r="L29" s="57">
        <f aca="true" t="shared" si="6" ref="L29:L40">IF(I29&gt;0,((I29-J29)/J29)*100,0)</f>
        <v>-3.2906764168190126</v>
      </c>
      <c r="M29" s="76">
        <f aca="true" t="shared" si="7" ref="M29:M40">IF(I29&gt;0,((I29-K29)/K29)*100,0)</f>
        <v>-4.28226779252111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7" t="s">
        <v>114</v>
      </c>
      <c r="B30" s="66"/>
      <c r="C30" s="71">
        <v>2301</v>
      </c>
      <c r="D30" s="52">
        <v>2701</v>
      </c>
      <c r="E30" s="57">
        <f t="shared" si="4"/>
        <v>0</v>
      </c>
      <c r="F30" s="76">
        <f t="shared" si="5"/>
        <v>0</v>
      </c>
      <c r="G30" s="3"/>
      <c r="H30" s="47" t="s">
        <v>114</v>
      </c>
      <c r="I30" s="66"/>
      <c r="J30" s="71">
        <v>932</v>
      </c>
      <c r="K30" s="52">
        <v>1011</v>
      </c>
      <c r="L30" s="57">
        <f t="shared" si="6"/>
        <v>0</v>
      </c>
      <c r="M30" s="76">
        <f t="shared" si="7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7" t="s">
        <v>115</v>
      </c>
      <c r="B31" s="66"/>
      <c r="C31" s="71">
        <v>3337</v>
      </c>
      <c r="D31" s="52">
        <v>3021</v>
      </c>
      <c r="E31" s="57">
        <f t="shared" si="4"/>
        <v>0</v>
      </c>
      <c r="F31" s="76">
        <f t="shared" si="5"/>
        <v>0</v>
      </c>
      <c r="G31" s="3"/>
      <c r="H31" s="47" t="s">
        <v>115</v>
      </c>
      <c r="I31" s="66"/>
      <c r="J31" s="71">
        <v>1210</v>
      </c>
      <c r="K31" s="52">
        <v>1660</v>
      </c>
      <c r="L31" s="57">
        <f t="shared" si="6"/>
        <v>0</v>
      </c>
      <c r="M31" s="76">
        <f t="shared" si="7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7" t="s">
        <v>116</v>
      </c>
      <c r="B32" s="66"/>
      <c r="C32" s="71">
        <v>1279</v>
      </c>
      <c r="D32" s="52">
        <v>1420</v>
      </c>
      <c r="E32" s="57">
        <f t="shared" si="4"/>
        <v>0</v>
      </c>
      <c r="F32" s="76">
        <f t="shared" si="5"/>
        <v>0</v>
      </c>
      <c r="G32" s="3"/>
      <c r="H32" s="47" t="s">
        <v>116</v>
      </c>
      <c r="I32" s="66"/>
      <c r="J32" s="71">
        <v>2279</v>
      </c>
      <c r="K32" s="52">
        <v>1771</v>
      </c>
      <c r="L32" s="57">
        <f t="shared" si="6"/>
        <v>0</v>
      </c>
      <c r="M32" s="76">
        <f t="shared" si="7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7" t="s">
        <v>117</v>
      </c>
      <c r="B33" s="66"/>
      <c r="C33" s="71">
        <v>1123</v>
      </c>
      <c r="D33" s="52">
        <v>1023</v>
      </c>
      <c r="E33" s="57">
        <f t="shared" si="4"/>
        <v>0</v>
      </c>
      <c r="F33" s="76">
        <f t="shared" si="5"/>
        <v>0</v>
      </c>
      <c r="G33" s="3"/>
      <c r="H33" s="47" t="s">
        <v>117</v>
      </c>
      <c r="I33" s="66"/>
      <c r="J33" s="71">
        <v>1661</v>
      </c>
      <c r="K33" s="52">
        <v>1272</v>
      </c>
      <c r="L33" s="57">
        <f t="shared" si="6"/>
        <v>0</v>
      </c>
      <c r="M33" s="76">
        <f t="shared" si="7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7" t="s">
        <v>118</v>
      </c>
      <c r="B34" s="66"/>
      <c r="C34" s="71">
        <v>981</v>
      </c>
      <c r="D34" s="52">
        <v>929</v>
      </c>
      <c r="E34" s="57">
        <f t="shared" si="4"/>
        <v>0</v>
      </c>
      <c r="F34" s="76">
        <f t="shared" si="5"/>
        <v>0</v>
      </c>
      <c r="G34" s="3"/>
      <c r="H34" s="47" t="s">
        <v>118</v>
      </c>
      <c r="I34" s="66"/>
      <c r="J34" s="71">
        <v>2004</v>
      </c>
      <c r="K34" s="52">
        <v>2078</v>
      </c>
      <c r="L34" s="57">
        <f t="shared" si="6"/>
        <v>0</v>
      </c>
      <c r="M34" s="76">
        <f t="shared" si="7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7" t="s">
        <v>109</v>
      </c>
      <c r="B35" s="66"/>
      <c r="C35" s="71">
        <v>1078</v>
      </c>
      <c r="D35" s="52">
        <v>1084</v>
      </c>
      <c r="E35" s="57">
        <f t="shared" si="4"/>
        <v>0</v>
      </c>
      <c r="F35" s="76">
        <f t="shared" si="5"/>
        <v>0</v>
      </c>
      <c r="G35" s="3"/>
      <c r="H35" s="47" t="s">
        <v>109</v>
      </c>
      <c r="I35" s="66"/>
      <c r="J35" s="71">
        <v>2670</v>
      </c>
      <c r="K35" s="52">
        <v>2231</v>
      </c>
      <c r="L35" s="57">
        <f t="shared" si="6"/>
        <v>0</v>
      </c>
      <c r="M35" s="76">
        <f t="shared" si="7"/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7" t="s">
        <v>119</v>
      </c>
      <c r="B36" s="66"/>
      <c r="C36" s="71">
        <v>2092</v>
      </c>
      <c r="D36" s="52">
        <v>1880</v>
      </c>
      <c r="E36" s="57">
        <f t="shared" si="4"/>
        <v>0</v>
      </c>
      <c r="F36" s="76">
        <f t="shared" si="5"/>
        <v>0</v>
      </c>
      <c r="G36" s="3"/>
      <c r="H36" s="47" t="s">
        <v>119</v>
      </c>
      <c r="I36" s="66"/>
      <c r="J36" s="71">
        <v>1622</v>
      </c>
      <c r="K36" s="52">
        <v>1476</v>
      </c>
      <c r="L36" s="57">
        <f t="shared" si="6"/>
        <v>0</v>
      </c>
      <c r="M36" s="76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7" t="s">
        <v>122</v>
      </c>
      <c r="B37" s="66"/>
      <c r="C37" s="71">
        <v>2282.1577137277814</v>
      </c>
      <c r="D37" s="52">
        <v>1914</v>
      </c>
      <c r="E37" s="57">
        <f t="shared" si="4"/>
        <v>0</v>
      </c>
      <c r="F37" s="76">
        <f t="shared" si="5"/>
        <v>0</v>
      </c>
      <c r="G37" s="3"/>
      <c r="H37" s="47" t="s">
        <v>122</v>
      </c>
      <c r="I37" s="66"/>
      <c r="J37" s="71">
        <v>3346.263934575265</v>
      </c>
      <c r="K37" s="52">
        <v>3496</v>
      </c>
      <c r="L37" s="57">
        <f t="shared" si="6"/>
        <v>0</v>
      </c>
      <c r="M37" s="76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7" t="s">
        <v>110</v>
      </c>
      <c r="B38" s="66"/>
      <c r="C38" s="71">
        <v>1652.2443828192243</v>
      </c>
      <c r="D38" s="52">
        <v>1403</v>
      </c>
      <c r="E38" s="57">
        <f t="shared" si="4"/>
        <v>0</v>
      </c>
      <c r="F38" s="76">
        <f t="shared" si="5"/>
        <v>0</v>
      </c>
      <c r="G38" s="3"/>
      <c r="H38" s="47" t="s">
        <v>110</v>
      </c>
      <c r="I38" s="66"/>
      <c r="J38" s="71">
        <v>1807.2562024483045</v>
      </c>
      <c r="K38" s="52">
        <v>1867</v>
      </c>
      <c r="L38" s="57">
        <f t="shared" si="6"/>
        <v>0</v>
      </c>
      <c r="M38" s="76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7" t="s">
        <v>111</v>
      </c>
      <c r="B39" s="66"/>
      <c r="C39" s="71">
        <v>1782.5536985322303</v>
      </c>
      <c r="D39" s="52">
        <v>1744</v>
      </c>
      <c r="E39" s="57">
        <f t="shared" si="4"/>
        <v>0</v>
      </c>
      <c r="F39" s="76">
        <f t="shared" si="5"/>
        <v>0</v>
      </c>
      <c r="G39" s="3"/>
      <c r="H39" s="47" t="s">
        <v>111</v>
      </c>
      <c r="I39" s="66"/>
      <c r="J39" s="71">
        <v>1915.972627506088</v>
      </c>
      <c r="K39" s="52">
        <v>1667</v>
      </c>
      <c r="L39" s="57">
        <f t="shared" si="6"/>
        <v>0</v>
      </c>
      <c r="M39" s="76">
        <f t="shared" si="7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7" t="s">
        <v>112</v>
      </c>
      <c r="B40" s="66"/>
      <c r="C40" s="71">
        <v>2227</v>
      </c>
      <c r="D40" s="52">
        <v>2228</v>
      </c>
      <c r="E40" s="57">
        <f t="shared" si="4"/>
        <v>0</v>
      </c>
      <c r="F40" s="76">
        <f t="shared" si="5"/>
        <v>0</v>
      </c>
      <c r="G40" s="3"/>
      <c r="H40" s="47" t="s">
        <v>112</v>
      </c>
      <c r="I40" s="66"/>
      <c r="J40" s="71">
        <v>2616</v>
      </c>
      <c r="K40" s="52">
        <v>2622</v>
      </c>
      <c r="L40" s="57">
        <f t="shared" si="6"/>
        <v>0</v>
      </c>
      <c r="M40" s="76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7" t="s">
        <v>150</v>
      </c>
      <c r="B41" s="66">
        <f>B29</f>
        <v>1737</v>
      </c>
      <c r="C41" s="71">
        <f>C29</f>
        <v>1703</v>
      </c>
      <c r="D41" s="52">
        <f>D29</f>
        <v>1804</v>
      </c>
      <c r="E41" s="57">
        <f>IF(B41&gt;0,((B41-C41)/C41)*100,0)</f>
        <v>1.996476805637111</v>
      </c>
      <c r="F41" s="76">
        <f>IF(B41&gt;0,((B41-D41)/D41)*100,0)</f>
        <v>-3.713968957871397</v>
      </c>
      <c r="G41" s="3"/>
      <c r="H41" s="47" t="s">
        <v>150</v>
      </c>
      <c r="I41" s="66">
        <f>I29</f>
        <v>1587</v>
      </c>
      <c r="J41" s="71">
        <f>J29</f>
        <v>1641</v>
      </c>
      <c r="K41" s="52">
        <f>K29</f>
        <v>1658</v>
      </c>
      <c r="L41" s="57">
        <f>IF(I41&gt;0,((I41-J41)/J41)*100,0)</f>
        <v>-3.2906764168190126</v>
      </c>
      <c r="M41" s="76">
        <f>IF(I41&gt;0,((I41-K41)/K41)*100,0)</f>
        <v>-4.28226779252111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8" t="s">
        <v>133</v>
      </c>
      <c r="B42" s="61">
        <f>SUM(B29:B40)</f>
        <v>1737</v>
      </c>
      <c r="C42" s="72">
        <f>SUM(C29:C40)</f>
        <v>21837.955795079233</v>
      </c>
      <c r="D42" s="53">
        <f>SUM(D29:D40)</f>
        <v>21151</v>
      </c>
      <c r="E42" s="58"/>
      <c r="F42" s="77"/>
      <c r="G42" s="3"/>
      <c r="H42" s="48" t="s">
        <v>133</v>
      </c>
      <c r="I42" s="61">
        <f>SUM(I29:I40)</f>
        <v>1587</v>
      </c>
      <c r="J42" s="72">
        <f>SUM(J29:J40)</f>
        <v>23704.49276452966</v>
      </c>
      <c r="K42" s="53">
        <f>SUM(K29:K40)</f>
        <v>22809</v>
      </c>
      <c r="L42" s="58"/>
      <c r="M42" s="7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9"/>
      <c r="B43" s="54"/>
      <c r="C43" s="73"/>
      <c r="D43" s="56"/>
      <c r="E43" s="59"/>
      <c r="F43" s="78"/>
      <c r="G43" s="3"/>
      <c r="H43" s="49"/>
      <c r="I43" s="54"/>
      <c r="J43" s="73"/>
      <c r="K43" s="56"/>
      <c r="L43" s="59"/>
      <c r="M43" s="7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7"/>
      <c r="B45" s="38"/>
      <c r="C45" s="39" t="s">
        <v>125</v>
      </c>
      <c r="D45" s="38"/>
      <c r="E45" s="37"/>
      <c r="F45" s="37"/>
      <c r="G45" s="3"/>
      <c r="H45" s="37"/>
      <c r="I45" s="38"/>
      <c r="J45" s="39" t="s">
        <v>126</v>
      </c>
      <c r="K45" s="38"/>
      <c r="L45" s="37"/>
      <c r="M45" s="3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8" t="s">
        <v>132</v>
      </c>
      <c r="B47" s="44">
        <v>2018</v>
      </c>
      <c r="C47" s="69">
        <v>2017</v>
      </c>
      <c r="D47" s="80">
        <v>2016</v>
      </c>
      <c r="E47" s="79" t="s">
        <v>151</v>
      </c>
      <c r="F47" s="74" t="s">
        <v>148</v>
      </c>
      <c r="G47" s="3"/>
      <c r="H47" s="68" t="s">
        <v>132</v>
      </c>
      <c r="I47" s="44">
        <v>2018</v>
      </c>
      <c r="J47" s="69">
        <v>2017</v>
      </c>
      <c r="K47" s="80">
        <v>2016</v>
      </c>
      <c r="L47" s="79" t="s">
        <v>151</v>
      </c>
      <c r="M47" s="74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7"/>
      <c r="B48" s="62"/>
      <c r="C48" s="70"/>
      <c r="D48" s="63"/>
      <c r="E48" s="64"/>
      <c r="F48" s="75"/>
      <c r="G48" s="3"/>
      <c r="H48" s="67"/>
      <c r="I48" s="62"/>
      <c r="J48" s="70"/>
      <c r="K48" s="63"/>
      <c r="L48" s="64"/>
      <c r="M48" s="75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7" t="s">
        <v>113</v>
      </c>
      <c r="B49" s="66">
        <v>420</v>
      </c>
      <c r="C49" s="71">
        <v>393</v>
      </c>
      <c r="D49" s="52">
        <v>443</v>
      </c>
      <c r="E49" s="57">
        <f aca="true" t="shared" si="8" ref="E49:E60">IF(B49&gt;0,((B49-C49)/C49)*100,0)</f>
        <v>6.870229007633588</v>
      </c>
      <c r="F49" s="76">
        <f aca="true" t="shared" si="9" ref="F49:F60">IF(B49&gt;0,((B49-D49)/D49)*100,0)</f>
        <v>-5.191873589164786</v>
      </c>
      <c r="G49" s="3"/>
      <c r="H49" s="47" t="s">
        <v>113</v>
      </c>
      <c r="I49" s="66">
        <v>2219</v>
      </c>
      <c r="J49" s="71">
        <v>2010</v>
      </c>
      <c r="K49" s="52">
        <v>1993</v>
      </c>
      <c r="L49" s="57">
        <f aca="true" t="shared" si="10" ref="L49:L60">IF(I49&gt;0,((I49-J49)/J49)*100,0)</f>
        <v>10.398009950248756</v>
      </c>
      <c r="M49" s="76">
        <f aca="true" t="shared" si="11" ref="M49:M60">IF(I49&gt;0,((I49-K49)/K49)*100,0)</f>
        <v>11.339688911189162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7" t="s">
        <v>114</v>
      </c>
      <c r="B50" s="66"/>
      <c r="C50" s="71">
        <v>341</v>
      </c>
      <c r="D50" s="52">
        <v>266</v>
      </c>
      <c r="E50" s="57">
        <f t="shared" si="8"/>
        <v>0</v>
      </c>
      <c r="F50" s="76">
        <f t="shared" si="9"/>
        <v>0</v>
      </c>
      <c r="G50" s="3"/>
      <c r="H50" s="47" t="s">
        <v>114</v>
      </c>
      <c r="I50" s="66"/>
      <c r="J50" s="71">
        <v>1860</v>
      </c>
      <c r="K50" s="52">
        <v>1850</v>
      </c>
      <c r="L50" s="57">
        <f t="shared" si="10"/>
        <v>0</v>
      </c>
      <c r="M50" s="76">
        <f t="shared" si="11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7" t="s">
        <v>115</v>
      </c>
      <c r="B51" s="66"/>
      <c r="C51" s="71">
        <v>456</v>
      </c>
      <c r="D51" s="52">
        <v>529</v>
      </c>
      <c r="E51" s="57">
        <f t="shared" si="8"/>
        <v>0</v>
      </c>
      <c r="F51" s="76">
        <f t="shared" si="9"/>
        <v>0</v>
      </c>
      <c r="G51" s="3"/>
      <c r="H51" s="47" t="s">
        <v>115</v>
      </c>
      <c r="I51" s="66"/>
      <c r="J51" s="71">
        <v>1839</v>
      </c>
      <c r="K51" s="52">
        <v>1976</v>
      </c>
      <c r="L51" s="57">
        <f t="shared" si="10"/>
        <v>0</v>
      </c>
      <c r="M51" s="76">
        <f t="shared" si="11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7" t="s">
        <v>116</v>
      </c>
      <c r="B52" s="66"/>
      <c r="C52" s="71">
        <v>899</v>
      </c>
      <c r="D52" s="52">
        <v>736</v>
      </c>
      <c r="E52" s="57">
        <f t="shared" si="8"/>
        <v>0</v>
      </c>
      <c r="F52" s="76">
        <f t="shared" si="9"/>
        <v>0</v>
      </c>
      <c r="G52" s="3"/>
      <c r="H52" s="47" t="s">
        <v>116</v>
      </c>
      <c r="I52" s="66"/>
      <c r="J52" s="71">
        <v>2086</v>
      </c>
      <c r="K52" s="52">
        <v>1907</v>
      </c>
      <c r="L52" s="57">
        <f t="shared" si="10"/>
        <v>0</v>
      </c>
      <c r="M52" s="76">
        <f t="shared" si="11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7" t="s">
        <v>117</v>
      </c>
      <c r="B53" s="66"/>
      <c r="C53" s="71">
        <v>530</v>
      </c>
      <c r="D53" s="52">
        <v>669</v>
      </c>
      <c r="E53" s="57">
        <f t="shared" si="8"/>
        <v>0</v>
      </c>
      <c r="F53" s="76">
        <f t="shared" si="9"/>
        <v>0</v>
      </c>
      <c r="G53" s="3"/>
      <c r="H53" s="47" t="s">
        <v>117</v>
      </c>
      <c r="I53" s="66"/>
      <c r="J53" s="71">
        <v>1817</v>
      </c>
      <c r="K53" s="52">
        <v>1677</v>
      </c>
      <c r="L53" s="57">
        <f t="shared" si="10"/>
        <v>0</v>
      </c>
      <c r="M53" s="76">
        <f t="shared" si="11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7" t="s">
        <v>118</v>
      </c>
      <c r="B54" s="66"/>
      <c r="C54" s="71">
        <v>797</v>
      </c>
      <c r="D54" s="52">
        <v>571</v>
      </c>
      <c r="E54" s="57">
        <f t="shared" si="8"/>
        <v>0</v>
      </c>
      <c r="F54" s="76">
        <f>IF(B54&gt;0,IF(B54=D54,"0",((B54-D54)/D54)*100),"")</f>
      </c>
      <c r="G54" s="3"/>
      <c r="H54" s="47" t="s">
        <v>118</v>
      </c>
      <c r="I54" s="66"/>
      <c r="J54" s="71">
        <v>2178</v>
      </c>
      <c r="K54" s="52">
        <v>2092</v>
      </c>
      <c r="L54" s="57">
        <f t="shared" si="10"/>
        <v>0</v>
      </c>
      <c r="M54" s="76">
        <f t="shared" si="11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7" t="s">
        <v>109</v>
      </c>
      <c r="B55" s="66"/>
      <c r="C55" s="71">
        <v>1543</v>
      </c>
      <c r="D55" s="52">
        <v>1442</v>
      </c>
      <c r="E55" s="57">
        <f t="shared" si="8"/>
        <v>0</v>
      </c>
      <c r="F55" s="76">
        <f t="shared" si="9"/>
        <v>0</v>
      </c>
      <c r="G55" s="3"/>
      <c r="H55" s="47" t="s">
        <v>109</v>
      </c>
      <c r="I55" s="66"/>
      <c r="J55" s="71">
        <v>2578</v>
      </c>
      <c r="K55" s="52">
        <v>2359</v>
      </c>
      <c r="L55" s="57">
        <f t="shared" si="10"/>
        <v>0</v>
      </c>
      <c r="M55" s="76">
        <f t="shared" si="11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7" t="s">
        <v>119</v>
      </c>
      <c r="B56" s="66"/>
      <c r="C56" s="71">
        <v>915</v>
      </c>
      <c r="D56" s="52">
        <v>792</v>
      </c>
      <c r="E56" s="57">
        <f t="shared" si="8"/>
        <v>0</v>
      </c>
      <c r="F56" s="76">
        <f t="shared" si="9"/>
        <v>0</v>
      </c>
      <c r="G56" s="3"/>
      <c r="H56" s="47" t="s">
        <v>119</v>
      </c>
      <c r="I56" s="66"/>
      <c r="J56" s="71">
        <v>1978</v>
      </c>
      <c r="K56" s="52">
        <v>2270</v>
      </c>
      <c r="L56" s="57">
        <f t="shared" si="10"/>
        <v>0</v>
      </c>
      <c r="M56" s="76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7" t="s">
        <v>122</v>
      </c>
      <c r="B57" s="66"/>
      <c r="C57" s="71">
        <v>1509.242154752702</v>
      </c>
      <c r="D57" s="52">
        <v>1575</v>
      </c>
      <c r="E57" s="57">
        <f t="shared" si="8"/>
        <v>0</v>
      </c>
      <c r="F57" s="76">
        <f t="shared" si="9"/>
        <v>0</v>
      </c>
      <c r="G57" s="3"/>
      <c r="H57" s="47" t="s">
        <v>122</v>
      </c>
      <c r="I57" s="66"/>
      <c r="J57" s="71">
        <v>2014.28818823165</v>
      </c>
      <c r="K57" s="52">
        <v>1860</v>
      </c>
      <c r="L57" s="57">
        <f t="shared" si="10"/>
        <v>0</v>
      </c>
      <c r="M57" s="76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7" t="s">
        <v>110</v>
      </c>
      <c r="B58" s="66"/>
      <c r="C58" s="71">
        <v>1430.028540165065</v>
      </c>
      <c r="D58" s="52">
        <v>818</v>
      </c>
      <c r="E58" s="57">
        <f t="shared" si="8"/>
        <v>0</v>
      </c>
      <c r="F58" s="76">
        <f t="shared" si="9"/>
        <v>0</v>
      </c>
      <c r="G58" s="3"/>
      <c r="H58" s="47" t="s">
        <v>110</v>
      </c>
      <c r="I58" s="66"/>
      <c r="J58" s="71">
        <v>2524.367660128868</v>
      </c>
      <c r="K58" s="52">
        <v>2405</v>
      </c>
      <c r="L58" s="57">
        <f t="shared" si="10"/>
        <v>0</v>
      </c>
      <c r="M58" s="76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7" t="s">
        <v>111</v>
      </c>
      <c r="B59" s="66"/>
      <c r="C59" s="71">
        <v>787.4537374147885</v>
      </c>
      <c r="D59" s="52">
        <v>699</v>
      </c>
      <c r="E59" s="57">
        <f t="shared" si="8"/>
        <v>0</v>
      </c>
      <c r="F59" s="76">
        <f t="shared" si="9"/>
        <v>0</v>
      </c>
      <c r="G59" s="3"/>
      <c r="H59" s="47" t="s">
        <v>111</v>
      </c>
      <c r="I59" s="66"/>
      <c r="J59" s="71">
        <v>2767.9193088317024</v>
      </c>
      <c r="K59" s="52">
        <v>2514</v>
      </c>
      <c r="L59" s="57">
        <f t="shared" si="10"/>
        <v>0</v>
      </c>
      <c r="M59" s="76">
        <f t="shared" si="11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7" t="s">
        <v>112</v>
      </c>
      <c r="B60" s="66"/>
      <c r="C60" s="71">
        <v>654</v>
      </c>
      <c r="D60" s="52">
        <v>603</v>
      </c>
      <c r="E60" s="57">
        <f t="shared" si="8"/>
        <v>0</v>
      </c>
      <c r="F60" s="76">
        <f t="shared" si="9"/>
        <v>0</v>
      </c>
      <c r="G60" s="3"/>
      <c r="H60" s="47" t="s">
        <v>112</v>
      </c>
      <c r="I60" s="66"/>
      <c r="J60" s="71">
        <v>3421</v>
      </c>
      <c r="K60" s="52">
        <v>2945</v>
      </c>
      <c r="L60" s="57">
        <f t="shared" si="10"/>
        <v>0</v>
      </c>
      <c r="M60" s="76">
        <f t="shared" si="11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7" t="s">
        <v>150</v>
      </c>
      <c r="B61" s="66">
        <f>B49</f>
        <v>420</v>
      </c>
      <c r="C61" s="71">
        <f>C49</f>
        <v>393</v>
      </c>
      <c r="D61" s="52">
        <f>D49</f>
        <v>443</v>
      </c>
      <c r="E61" s="57">
        <f>IF(B61&gt;0,((B61-C61)/C61)*100,0)</f>
        <v>6.870229007633588</v>
      </c>
      <c r="F61" s="76">
        <f>IF(B61&gt;0,((B61-D61)/D61)*100,0)</f>
        <v>-5.191873589164786</v>
      </c>
      <c r="G61" s="3"/>
      <c r="H61" s="47" t="s">
        <v>150</v>
      </c>
      <c r="I61" s="66">
        <f>I49</f>
        <v>2219</v>
      </c>
      <c r="J61" s="71">
        <f>J49</f>
        <v>2010</v>
      </c>
      <c r="K61" s="52">
        <f>K49</f>
        <v>1993</v>
      </c>
      <c r="L61" s="57">
        <f>IF(I61&gt;0,((I61-J61)/J61)*100,0)</f>
        <v>10.398009950248756</v>
      </c>
      <c r="M61" s="76">
        <f>IF(I61&gt;0,((I61-K61)/K61)*100,0)</f>
        <v>11.339688911189162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6.5" customHeight="1">
      <c r="A62" s="48" t="s">
        <v>133</v>
      </c>
      <c r="B62" s="61">
        <f>SUM(B49:B60)</f>
        <v>420</v>
      </c>
      <c r="C62" s="72">
        <f>SUM(C49:C60)</f>
        <v>10254.724432332554</v>
      </c>
      <c r="D62" s="53">
        <f>SUM(D49:D60)</f>
        <v>9143</v>
      </c>
      <c r="E62" s="58"/>
      <c r="F62" s="77"/>
      <c r="G62" s="3"/>
      <c r="H62" s="48" t="s">
        <v>133</v>
      </c>
      <c r="I62" s="61">
        <f>SUM(I49:I60)</f>
        <v>2219</v>
      </c>
      <c r="J62" s="72">
        <f>SUM(J49:J60)</f>
        <v>27073.575157192223</v>
      </c>
      <c r="K62" s="53">
        <f>SUM(K49:K60)</f>
        <v>25848</v>
      </c>
      <c r="L62" s="58"/>
      <c r="M62" s="7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9"/>
      <c r="B63" s="54"/>
      <c r="C63" s="73"/>
      <c r="D63" s="56"/>
      <c r="E63" s="59"/>
      <c r="F63" s="78"/>
      <c r="G63" s="3"/>
      <c r="H63" s="49"/>
      <c r="I63" s="54"/>
      <c r="J63" s="73"/>
      <c r="K63" s="56"/>
      <c r="L63" s="59"/>
      <c r="M63" s="7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3"/>
      <c r="B64" s="34"/>
      <c r="C64" s="34"/>
      <c r="D64" s="34"/>
      <c r="E64" s="35"/>
      <c r="F64" s="35"/>
      <c r="G64" s="3"/>
      <c r="H64" s="33"/>
      <c r="I64" s="34"/>
      <c r="J64" s="34"/>
      <c r="K64" s="34"/>
      <c r="L64" s="35"/>
      <c r="M64" s="3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3"/>
      <c r="B65" s="34"/>
      <c r="C65" s="34"/>
      <c r="D65" s="34"/>
      <c r="E65" s="35"/>
      <c r="F65" s="35"/>
      <c r="G65" s="3"/>
      <c r="H65" s="33"/>
      <c r="I65" s="34"/>
      <c r="J65" s="34"/>
      <c r="K65" s="34"/>
      <c r="L65" s="35"/>
      <c r="M65" s="3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2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7"/>
      <c r="B68" s="38"/>
      <c r="C68" s="39" t="s">
        <v>128</v>
      </c>
      <c r="D68" s="38"/>
      <c r="E68" s="37"/>
      <c r="F68" s="37"/>
      <c r="G68" s="3"/>
      <c r="H68" s="37"/>
      <c r="I68" s="38"/>
      <c r="J68" s="40" t="s">
        <v>130</v>
      </c>
      <c r="K68" s="38"/>
      <c r="L68" s="37"/>
      <c r="M68" s="3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8" t="s">
        <v>132</v>
      </c>
      <c r="B70" s="44">
        <v>2018</v>
      </c>
      <c r="C70" s="69">
        <v>2017</v>
      </c>
      <c r="D70" s="80">
        <v>2016</v>
      </c>
      <c r="E70" s="79" t="s">
        <v>151</v>
      </c>
      <c r="F70" s="74" t="s">
        <v>148</v>
      </c>
      <c r="G70" s="3"/>
      <c r="H70" s="68" t="s">
        <v>132</v>
      </c>
      <c r="I70" s="44">
        <v>2018</v>
      </c>
      <c r="J70" s="69">
        <v>2017</v>
      </c>
      <c r="K70" s="80">
        <v>2016</v>
      </c>
      <c r="L70" s="79" t="s">
        <v>151</v>
      </c>
      <c r="M70" s="74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7"/>
      <c r="B71" s="62"/>
      <c r="C71" s="70"/>
      <c r="D71" s="63"/>
      <c r="E71" s="64"/>
      <c r="F71" s="75"/>
      <c r="G71" s="3"/>
      <c r="H71" s="67"/>
      <c r="I71" s="62"/>
      <c r="J71" s="70"/>
      <c r="K71" s="63"/>
      <c r="L71" s="64"/>
      <c r="M71" s="75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7" t="s">
        <v>113</v>
      </c>
      <c r="B72" s="66">
        <v>1347</v>
      </c>
      <c r="C72" s="71">
        <v>1138</v>
      </c>
      <c r="D72" s="52">
        <v>1133</v>
      </c>
      <c r="E72" s="57">
        <f aca="true" t="shared" si="12" ref="E72:E83">IF(B72&gt;0,((B72-C72)/C72)*100,0)</f>
        <v>18.36555360281195</v>
      </c>
      <c r="F72" s="76">
        <f aca="true" t="shared" si="13" ref="F72:F83">IF(B72&gt;0,((B72-D72)/D72)*100,0)</f>
        <v>18.887908208296558</v>
      </c>
      <c r="G72" s="3"/>
      <c r="H72" s="47" t="s">
        <v>113</v>
      </c>
      <c r="I72" s="66">
        <v>471</v>
      </c>
      <c r="J72" s="71">
        <v>478</v>
      </c>
      <c r="K72" s="52">
        <v>455</v>
      </c>
      <c r="L72" s="57">
        <f aca="true" t="shared" si="14" ref="L72:L83">IF(I72&gt;0,((I72-J72)/J72)*100,0)</f>
        <v>-1.4644351464435146</v>
      </c>
      <c r="M72" s="76">
        <f aca="true" t="shared" si="15" ref="M72:M83">IF(I72&gt;0,((I72-K72)/K72)*100,0)</f>
        <v>3.5164835164835164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7" t="s">
        <v>114</v>
      </c>
      <c r="B73" s="66"/>
      <c r="C73" s="71">
        <v>1062</v>
      </c>
      <c r="D73" s="52">
        <v>994</v>
      </c>
      <c r="E73" s="57">
        <f t="shared" si="12"/>
        <v>0</v>
      </c>
      <c r="F73" s="76">
        <f t="shared" si="13"/>
        <v>0</v>
      </c>
      <c r="G73" s="3"/>
      <c r="H73" s="47" t="s">
        <v>114</v>
      </c>
      <c r="I73" s="66"/>
      <c r="J73" s="71">
        <v>334</v>
      </c>
      <c r="K73" s="52">
        <v>378</v>
      </c>
      <c r="L73" s="57">
        <f t="shared" si="14"/>
        <v>0</v>
      </c>
      <c r="M73" s="76">
        <f t="shared" si="15"/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7" t="s">
        <v>115</v>
      </c>
      <c r="B74" s="66"/>
      <c r="C74" s="71">
        <v>1079</v>
      </c>
      <c r="D74" s="52">
        <v>1050</v>
      </c>
      <c r="E74" s="57">
        <f t="shared" si="12"/>
        <v>0</v>
      </c>
      <c r="F74" s="76">
        <f t="shared" si="13"/>
        <v>0</v>
      </c>
      <c r="G74" s="3"/>
      <c r="H74" s="47" t="s">
        <v>115</v>
      </c>
      <c r="I74" s="66"/>
      <c r="J74" s="71">
        <v>360</v>
      </c>
      <c r="K74" s="52">
        <v>462</v>
      </c>
      <c r="L74" s="57">
        <f t="shared" si="14"/>
        <v>0</v>
      </c>
      <c r="M74" s="76">
        <f t="shared" si="15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7" t="s">
        <v>116</v>
      </c>
      <c r="B75" s="66"/>
      <c r="C75" s="71">
        <v>1145</v>
      </c>
      <c r="D75" s="52">
        <v>998</v>
      </c>
      <c r="E75" s="57">
        <f t="shared" si="12"/>
        <v>0</v>
      </c>
      <c r="F75" s="76">
        <f t="shared" si="13"/>
        <v>0</v>
      </c>
      <c r="G75" s="3"/>
      <c r="H75" s="47" t="s">
        <v>116</v>
      </c>
      <c r="I75" s="66"/>
      <c r="J75" s="71">
        <v>451</v>
      </c>
      <c r="K75" s="52">
        <v>405</v>
      </c>
      <c r="L75" s="57">
        <f t="shared" si="14"/>
        <v>0</v>
      </c>
      <c r="M75" s="76">
        <f t="shared" si="15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7" t="s">
        <v>117</v>
      </c>
      <c r="B76" s="66"/>
      <c r="C76" s="71">
        <v>1023</v>
      </c>
      <c r="D76" s="52">
        <v>915</v>
      </c>
      <c r="E76" s="57">
        <f t="shared" si="12"/>
        <v>0</v>
      </c>
      <c r="F76" s="76">
        <f t="shared" si="13"/>
        <v>0</v>
      </c>
      <c r="G76" s="3"/>
      <c r="H76" s="47" t="s">
        <v>117</v>
      </c>
      <c r="I76" s="66"/>
      <c r="J76" s="71">
        <v>331</v>
      </c>
      <c r="K76" s="52">
        <v>350</v>
      </c>
      <c r="L76" s="57">
        <f t="shared" si="14"/>
        <v>0</v>
      </c>
      <c r="M76" s="76">
        <f t="shared" si="15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7" t="s">
        <v>118</v>
      </c>
      <c r="B77" s="66"/>
      <c r="C77" s="71">
        <v>1155</v>
      </c>
      <c r="D77" s="52">
        <v>1290</v>
      </c>
      <c r="E77" s="57">
        <f t="shared" si="12"/>
        <v>0</v>
      </c>
      <c r="F77" s="76">
        <f t="shared" si="13"/>
        <v>0</v>
      </c>
      <c r="G77" s="3"/>
      <c r="H77" s="47" t="s">
        <v>118</v>
      </c>
      <c r="I77" s="66"/>
      <c r="J77" s="71">
        <v>469</v>
      </c>
      <c r="K77" s="52">
        <v>298</v>
      </c>
      <c r="L77" s="57">
        <f t="shared" si="14"/>
        <v>0</v>
      </c>
      <c r="M77" s="76">
        <f t="shared" si="15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7" t="s">
        <v>109</v>
      </c>
      <c r="B78" s="66"/>
      <c r="C78" s="71">
        <v>1450</v>
      </c>
      <c r="D78" s="52">
        <v>1321</v>
      </c>
      <c r="E78" s="57">
        <f t="shared" si="12"/>
        <v>0</v>
      </c>
      <c r="F78" s="76">
        <f t="shared" si="13"/>
        <v>0</v>
      </c>
      <c r="G78" s="3"/>
      <c r="H78" s="47" t="s">
        <v>109</v>
      </c>
      <c r="I78" s="66"/>
      <c r="J78" s="71">
        <v>485</v>
      </c>
      <c r="K78" s="52">
        <v>404</v>
      </c>
      <c r="L78" s="57">
        <f t="shared" si="14"/>
        <v>0</v>
      </c>
      <c r="M78" s="76">
        <f t="shared" si="15"/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7" t="s">
        <v>119</v>
      </c>
      <c r="B79" s="66"/>
      <c r="C79" s="71">
        <v>1201</v>
      </c>
      <c r="D79" s="52">
        <v>1212</v>
      </c>
      <c r="E79" s="57">
        <f t="shared" si="12"/>
        <v>0</v>
      </c>
      <c r="F79" s="76">
        <f t="shared" si="13"/>
        <v>0</v>
      </c>
      <c r="G79" s="3"/>
      <c r="H79" s="47" t="s">
        <v>119</v>
      </c>
      <c r="I79" s="66"/>
      <c r="J79" s="71">
        <v>350</v>
      </c>
      <c r="K79" s="52">
        <v>588</v>
      </c>
      <c r="L79" s="57">
        <f t="shared" si="14"/>
        <v>0</v>
      </c>
      <c r="M79" s="76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7" t="s">
        <v>122</v>
      </c>
      <c r="B80" s="66"/>
      <c r="C80" s="71">
        <v>1015.9086464461504</v>
      </c>
      <c r="D80" s="52">
        <v>974</v>
      </c>
      <c r="E80" s="57">
        <f t="shared" si="12"/>
        <v>0</v>
      </c>
      <c r="F80" s="76">
        <f t="shared" si="13"/>
        <v>0</v>
      </c>
      <c r="G80" s="3"/>
      <c r="H80" s="47" t="s">
        <v>122</v>
      </c>
      <c r="I80" s="66"/>
      <c r="J80" s="71">
        <v>451.62496230157194</v>
      </c>
      <c r="K80" s="52">
        <v>425</v>
      </c>
      <c r="L80" s="57">
        <f t="shared" si="14"/>
        <v>0</v>
      </c>
      <c r="M80" s="76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7" t="s">
        <v>110</v>
      </c>
      <c r="B81" s="66"/>
      <c r="C81" s="71">
        <v>1427.5510531486668</v>
      </c>
      <c r="D81" s="52">
        <v>1294</v>
      </c>
      <c r="E81" s="57">
        <f t="shared" si="12"/>
        <v>0</v>
      </c>
      <c r="F81" s="76">
        <f t="shared" si="13"/>
        <v>0</v>
      </c>
      <c r="G81" s="3"/>
      <c r="H81" s="47" t="s">
        <v>110</v>
      </c>
      <c r="I81" s="66"/>
      <c r="J81" s="71">
        <v>592.2597880761986</v>
      </c>
      <c r="K81" s="52">
        <v>585</v>
      </c>
      <c r="L81" s="57">
        <f t="shared" si="14"/>
        <v>0</v>
      </c>
      <c r="M81" s="76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7" t="s">
        <v>111</v>
      </c>
      <c r="B82" s="66"/>
      <c r="C82" s="71">
        <v>1606.2669620187542</v>
      </c>
      <c r="D82" s="52">
        <v>1311</v>
      </c>
      <c r="E82" s="57">
        <f t="shared" si="12"/>
        <v>0</v>
      </c>
      <c r="F82" s="76">
        <f t="shared" si="13"/>
        <v>0</v>
      </c>
      <c r="G82" s="3"/>
      <c r="H82" s="47" t="s">
        <v>111</v>
      </c>
      <c r="I82" s="66"/>
      <c r="J82" s="71">
        <v>634.6014415596378</v>
      </c>
      <c r="K82" s="52">
        <v>562</v>
      </c>
      <c r="L82" s="57">
        <f t="shared" si="14"/>
        <v>0</v>
      </c>
      <c r="M82" s="76">
        <f t="shared" si="1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7" t="s">
        <v>112</v>
      </c>
      <c r="B83" s="66"/>
      <c r="C83" s="71">
        <v>2067</v>
      </c>
      <c r="D83" s="52">
        <v>1671</v>
      </c>
      <c r="E83" s="57">
        <f t="shared" si="12"/>
        <v>0</v>
      </c>
      <c r="F83" s="76">
        <f t="shared" si="13"/>
        <v>0</v>
      </c>
      <c r="G83" s="3"/>
      <c r="H83" s="47" t="s">
        <v>112</v>
      </c>
      <c r="I83" s="66"/>
      <c r="J83" s="71">
        <v>581</v>
      </c>
      <c r="K83" s="52">
        <v>629</v>
      </c>
      <c r="L83" s="57">
        <f t="shared" si="14"/>
        <v>0</v>
      </c>
      <c r="M83" s="76">
        <f t="shared" si="15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7" t="s">
        <v>150</v>
      </c>
      <c r="B84" s="66">
        <f>B72</f>
        <v>1347</v>
      </c>
      <c r="C84" s="71">
        <f>C72</f>
        <v>1138</v>
      </c>
      <c r="D84" s="52">
        <f>D72</f>
        <v>1133</v>
      </c>
      <c r="E84" s="57">
        <f>IF(B84&gt;0,((B84-C84)/C84)*100,0)</f>
        <v>18.36555360281195</v>
      </c>
      <c r="F84" s="76">
        <f>IF(B84&gt;0,((B84-D84)/D84)*100,0)</f>
        <v>18.887908208296558</v>
      </c>
      <c r="G84" s="3"/>
      <c r="H84" s="47" t="s">
        <v>150</v>
      </c>
      <c r="I84" s="66">
        <f>I72</f>
        <v>471</v>
      </c>
      <c r="J84" s="71">
        <f>J72</f>
        <v>478</v>
      </c>
      <c r="K84" s="52">
        <f>K72</f>
        <v>455</v>
      </c>
      <c r="L84" s="57">
        <f>IF(I84&gt;0,((I84-J84)/J84)*100,0)</f>
        <v>-1.4644351464435146</v>
      </c>
      <c r="M84" s="76">
        <f>IF(I84&gt;0,((I84-K84)/K84)*100,0)</f>
        <v>3.5164835164835164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8" t="s">
        <v>133</v>
      </c>
      <c r="B85" s="61">
        <f>SUM(B72:B83)</f>
        <v>1347</v>
      </c>
      <c r="C85" s="72">
        <f>SUM(C72:C83)</f>
        <v>15369.726661613571</v>
      </c>
      <c r="D85" s="53">
        <f>SUM(D72:D83)</f>
        <v>14163</v>
      </c>
      <c r="E85" s="58"/>
      <c r="F85" s="77"/>
      <c r="G85" s="3"/>
      <c r="H85" s="48" t="s">
        <v>133</v>
      </c>
      <c r="I85" s="61">
        <f>SUM(I72:I83)</f>
        <v>471</v>
      </c>
      <c r="J85" s="72">
        <f>SUM(J72:J83)</f>
        <v>5517.486191937409</v>
      </c>
      <c r="K85" s="53">
        <f>SUM(K72:K83)</f>
        <v>5541</v>
      </c>
      <c r="L85" s="58"/>
      <c r="M85" s="7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9"/>
      <c r="B86" s="54"/>
      <c r="C86" s="73"/>
      <c r="D86" s="56"/>
      <c r="E86" s="59"/>
      <c r="F86" s="78"/>
      <c r="G86" s="3"/>
      <c r="H86" s="49"/>
      <c r="I86" s="54"/>
      <c r="J86" s="73"/>
      <c r="K86" s="56"/>
      <c r="L86" s="59"/>
      <c r="M86" s="7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6"/>
      <c r="B87" s="3"/>
      <c r="C87" s="3"/>
      <c r="D87" s="3"/>
      <c r="E87" s="3"/>
      <c r="F87" s="16"/>
      <c r="G87" s="3"/>
      <c r="H87" s="16"/>
      <c r="I87" s="3"/>
      <c r="J87" s="3"/>
      <c r="K87" s="3"/>
      <c r="L87" s="3"/>
      <c r="M87" s="1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7"/>
      <c r="B88" s="38"/>
      <c r="C88" s="39" t="s">
        <v>129</v>
      </c>
      <c r="D88" s="38"/>
      <c r="E88" s="37"/>
      <c r="F88" s="3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8" t="s">
        <v>132</v>
      </c>
      <c r="B90" s="44">
        <v>2018</v>
      </c>
      <c r="C90" s="69">
        <v>2017</v>
      </c>
      <c r="D90" s="80">
        <v>2016</v>
      </c>
      <c r="E90" s="79" t="s">
        <v>151</v>
      </c>
      <c r="F90" s="74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7"/>
      <c r="B91" s="62"/>
      <c r="C91" s="70"/>
      <c r="D91" s="63"/>
      <c r="E91" s="64"/>
      <c r="F91" s="7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7" t="s">
        <v>113</v>
      </c>
      <c r="B92" s="66">
        <v>91</v>
      </c>
      <c r="C92" s="71">
        <v>95</v>
      </c>
      <c r="D92" s="52">
        <v>129</v>
      </c>
      <c r="E92" s="57">
        <f aca="true" t="shared" si="16" ref="E92:E103">IF(B92&gt;0,((B92-C92)/C92)*100,0)</f>
        <v>-4.2105263157894735</v>
      </c>
      <c r="F92" s="76">
        <f aca="true" t="shared" si="17" ref="F92:F103">IF(B92&gt;0,((B92-D92)/D92)*100,0)</f>
        <v>-29.457364341085274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7" t="s">
        <v>114</v>
      </c>
      <c r="B93" s="66"/>
      <c r="C93" s="71">
        <v>108</v>
      </c>
      <c r="D93" s="52">
        <v>133</v>
      </c>
      <c r="E93" s="57">
        <f t="shared" si="16"/>
        <v>0</v>
      </c>
      <c r="F93" s="76">
        <f t="shared" si="17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7" t="s">
        <v>115</v>
      </c>
      <c r="B94" s="66"/>
      <c r="C94" s="71">
        <v>100</v>
      </c>
      <c r="D94" s="52">
        <v>131</v>
      </c>
      <c r="E94" s="57">
        <f t="shared" si="16"/>
        <v>0</v>
      </c>
      <c r="F94" s="76">
        <f t="shared" si="17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7" t="s">
        <v>116</v>
      </c>
      <c r="B95" s="66"/>
      <c r="C95" s="71">
        <v>85</v>
      </c>
      <c r="D95" s="52">
        <v>172</v>
      </c>
      <c r="E95" s="57">
        <f t="shared" si="16"/>
        <v>0</v>
      </c>
      <c r="F95" s="76">
        <f t="shared" si="17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7" t="s">
        <v>117</v>
      </c>
      <c r="B96" s="66"/>
      <c r="C96" s="71">
        <v>64</v>
      </c>
      <c r="D96" s="52">
        <v>140</v>
      </c>
      <c r="E96" s="57">
        <f t="shared" si="16"/>
        <v>0</v>
      </c>
      <c r="F96" s="76">
        <f t="shared" si="17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7" t="s">
        <v>118</v>
      </c>
      <c r="B97" s="66"/>
      <c r="C97" s="71">
        <v>122</v>
      </c>
      <c r="D97" s="52">
        <v>169</v>
      </c>
      <c r="E97" s="57">
        <f t="shared" si="16"/>
        <v>0</v>
      </c>
      <c r="F97" s="76">
        <f t="shared" si="17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7" t="s">
        <v>109</v>
      </c>
      <c r="B98" s="66"/>
      <c r="C98" s="71">
        <v>142</v>
      </c>
      <c r="D98" s="52">
        <v>192</v>
      </c>
      <c r="E98" s="57">
        <f t="shared" si="16"/>
        <v>0</v>
      </c>
      <c r="F98" s="76">
        <f t="shared" si="17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7" t="s">
        <v>119</v>
      </c>
      <c r="B99" s="66"/>
      <c r="C99" s="71">
        <v>77</v>
      </c>
      <c r="D99" s="52">
        <v>146</v>
      </c>
      <c r="E99" s="57">
        <f t="shared" si="16"/>
        <v>0</v>
      </c>
      <c r="F99" s="76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7" t="s">
        <v>122</v>
      </c>
      <c r="B100" s="66"/>
      <c r="C100" s="71">
        <v>96</v>
      </c>
      <c r="D100" s="52">
        <v>105</v>
      </c>
      <c r="E100" s="57">
        <f t="shared" si="16"/>
        <v>0</v>
      </c>
      <c r="F100" s="76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7" t="s">
        <v>110</v>
      </c>
      <c r="B101" s="66"/>
      <c r="C101" s="71">
        <v>105.14363098313122</v>
      </c>
      <c r="D101" s="52">
        <v>65</v>
      </c>
      <c r="E101" s="57">
        <f t="shared" si="16"/>
        <v>0</v>
      </c>
      <c r="F101" s="76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7" t="s">
        <v>111</v>
      </c>
      <c r="B102" s="66"/>
      <c r="C102" s="71">
        <v>118.05736894892809</v>
      </c>
      <c r="D102" s="52">
        <v>114</v>
      </c>
      <c r="E102" s="57">
        <f t="shared" si="16"/>
        <v>0</v>
      </c>
      <c r="F102" s="76">
        <f t="shared" si="17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7" t="s">
        <v>112</v>
      </c>
      <c r="B103" s="66"/>
      <c r="C103" s="71">
        <v>184</v>
      </c>
      <c r="D103" s="52">
        <v>48</v>
      </c>
      <c r="E103" s="57">
        <f t="shared" si="16"/>
        <v>0</v>
      </c>
      <c r="F103" s="76">
        <f t="shared" si="1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7" t="s">
        <v>150</v>
      </c>
      <c r="B104" s="66">
        <f>B92</f>
        <v>91</v>
      </c>
      <c r="C104" s="71">
        <f>C92</f>
        <v>95</v>
      </c>
      <c r="D104" s="52">
        <f>D92</f>
        <v>129</v>
      </c>
      <c r="E104" s="57">
        <f>IF(B104&gt;0,((B104-C104)/C104)*100,0)</f>
        <v>-4.2105263157894735</v>
      </c>
      <c r="F104" s="76">
        <f>IF(B104&gt;0,((B104-D104)/D104)*100,0)</f>
        <v>-29.457364341085274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8" t="s">
        <v>133</v>
      </c>
      <c r="B105" s="61">
        <f>SUM(B92:B103)</f>
        <v>91</v>
      </c>
      <c r="C105" s="72">
        <f>SUM(C92:C103)</f>
        <v>1296.2009999320592</v>
      </c>
      <c r="D105" s="53">
        <f>SUM(D92:D103)</f>
        <v>1544</v>
      </c>
      <c r="E105" s="58"/>
      <c r="F105" s="7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9"/>
      <c r="B106" s="54"/>
      <c r="C106" s="73"/>
      <c r="D106" s="56"/>
      <c r="E106" s="59"/>
      <c r="F106" s="7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zoomScalePageLayoutView="0" workbookViewId="0" topLeftCell="A1">
      <selection activeCell="F3" sqref="F3:H3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208" t="s">
        <v>96</v>
      </c>
    </row>
    <row r="2" ht="12.75"/>
    <row r="3" spans="6:8" ht="14.25">
      <c r="F3" s="248" t="s">
        <v>149</v>
      </c>
      <c r="G3" s="249"/>
      <c r="H3" s="249"/>
    </row>
    <row r="4" ht="12.75"/>
    <row r="5" spans="1:11" ht="14.25" customHeight="1">
      <c r="A5" s="209"/>
      <c r="B5" s="250" t="str">
        <f>"Janvier 2018"</f>
        <v>Janvier 2018</v>
      </c>
      <c r="C5" s="250"/>
      <c r="D5" s="251" t="str">
        <f>"Janvier 2017"</f>
        <v>Janvier 2017</v>
      </c>
      <c r="E5" s="250"/>
      <c r="F5" s="251" t="str">
        <f>"Janvier 2016"</f>
        <v>Janvier 2016</v>
      </c>
      <c r="G5" s="252"/>
      <c r="H5" s="253" t="str">
        <f>"Var. 2018/2017"</f>
        <v>Var. 2018/2017</v>
      </c>
      <c r="I5" s="254"/>
      <c r="J5" s="255" t="str">
        <f>"Var.2018/2016"</f>
        <v>Var.2018/2016</v>
      </c>
      <c r="K5" s="256"/>
    </row>
    <row r="6" spans="1:11" ht="16.5" customHeight="1">
      <c r="A6" s="210"/>
      <c r="B6" s="211" t="s">
        <v>46</v>
      </c>
      <c r="C6" s="212" t="s">
        <v>54</v>
      </c>
      <c r="D6" s="213" t="s">
        <v>46</v>
      </c>
      <c r="E6" s="212" t="s">
        <v>54</v>
      </c>
      <c r="F6" s="213" t="s">
        <v>46</v>
      </c>
      <c r="G6" s="212" t="s">
        <v>54</v>
      </c>
      <c r="H6" s="213" t="s">
        <v>46</v>
      </c>
      <c r="I6" s="214" t="s">
        <v>54</v>
      </c>
      <c r="J6" s="213" t="s">
        <v>46</v>
      </c>
      <c r="K6" s="215" t="s">
        <v>54</v>
      </c>
    </row>
    <row r="7" spans="1:11" ht="16.5" customHeight="1">
      <c r="A7" s="99" t="s">
        <v>55</v>
      </c>
      <c r="B7" s="60">
        <f>B10+B11+B12+B13+B14</f>
        <v>9190</v>
      </c>
      <c r="C7" s="121">
        <v>100</v>
      </c>
      <c r="D7" s="60">
        <f>D10+D11+D12+D13+D14</f>
        <v>8904</v>
      </c>
      <c r="E7" s="121">
        <v>100</v>
      </c>
      <c r="F7" s="60">
        <f>F10+F11+F12+F13+F14</f>
        <v>9085</v>
      </c>
      <c r="G7" s="121">
        <v>100</v>
      </c>
      <c r="H7" s="60">
        <f>B7-D7</f>
        <v>286</v>
      </c>
      <c r="I7" s="122">
        <f>(H7/D7)*100</f>
        <v>3.2120395327942495</v>
      </c>
      <c r="J7" s="60">
        <f>B7-F7</f>
        <v>105</v>
      </c>
      <c r="K7" s="87">
        <f>(J7/F7)*100</f>
        <v>1.1557512383048982</v>
      </c>
    </row>
    <row r="8" spans="1:11" ht="6" customHeight="1">
      <c r="A8" s="216"/>
      <c r="B8" s="43"/>
      <c r="C8" s="108"/>
      <c r="D8" s="43"/>
      <c r="E8" s="108"/>
      <c r="F8" s="43"/>
      <c r="G8" s="108"/>
      <c r="H8" s="27"/>
      <c r="I8" s="108"/>
      <c r="J8" s="27"/>
      <c r="K8" s="30"/>
    </row>
    <row r="9" spans="1:11" ht="12.75" customHeight="1">
      <c r="A9" s="100" t="s">
        <v>56</v>
      </c>
      <c r="B9" s="43"/>
      <c r="C9" s="108"/>
      <c r="D9" s="43"/>
      <c r="E9" s="108"/>
      <c r="F9" s="43"/>
      <c r="G9" s="108"/>
      <c r="H9" s="27"/>
      <c r="I9" s="108"/>
      <c r="J9" s="27"/>
      <c r="K9" s="30"/>
    </row>
    <row r="10" spans="1:11" ht="12.75" customHeight="1">
      <c r="A10" s="101" t="str">
        <f>" France "</f>
        <v> France </v>
      </c>
      <c r="B10" s="43">
        <v>3227</v>
      </c>
      <c r="C10" s="109">
        <f>(B10/$B$7)*100</f>
        <v>35.11425462459194</v>
      </c>
      <c r="D10" s="43">
        <v>3157</v>
      </c>
      <c r="E10" s="109">
        <f>(D10/$D$7)*100</f>
        <v>35.4559748427673</v>
      </c>
      <c r="F10" s="43">
        <v>3187</v>
      </c>
      <c r="G10" s="109">
        <f>(F10/$F$7)*100</f>
        <v>35.07980187121629</v>
      </c>
      <c r="H10" s="43">
        <f>B10-D10</f>
        <v>70</v>
      </c>
      <c r="I10" s="109">
        <f>(H10/D10)*100</f>
        <v>2.2172949002217295</v>
      </c>
      <c r="J10" s="43">
        <f>B10-F10</f>
        <v>40</v>
      </c>
      <c r="K10" s="86">
        <f>(J10/F10)*100</f>
        <v>1.2550988390335738</v>
      </c>
    </row>
    <row r="11" spans="1:11" ht="12.75" customHeight="1">
      <c r="A11" s="101" t="s">
        <v>16</v>
      </c>
      <c r="B11" s="43">
        <v>1737</v>
      </c>
      <c r="C11" s="109">
        <f>(B11/$B$7)*100</f>
        <v>18.900979325353646</v>
      </c>
      <c r="D11" s="43">
        <v>1703</v>
      </c>
      <c r="E11" s="109">
        <f>(D11/$D$7)*100</f>
        <v>19.126235399820306</v>
      </c>
      <c r="F11" s="43">
        <v>1804</v>
      </c>
      <c r="G11" s="109">
        <f>(F11/$F$7)*100</f>
        <v>19.8569069895432</v>
      </c>
      <c r="H11" s="43">
        <f>B11-D11</f>
        <v>34</v>
      </c>
      <c r="I11" s="109">
        <f>(H11/D11)*100</f>
        <v>1.996476805637111</v>
      </c>
      <c r="J11" s="43">
        <f>B11-F11</f>
        <v>-67</v>
      </c>
      <c r="K11" s="86">
        <f>(J11/F11)*100</f>
        <v>-3.713968957871397</v>
      </c>
    </row>
    <row r="12" spans="1:11" ht="12.75" customHeight="1">
      <c r="A12" s="101" t="s">
        <v>17</v>
      </c>
      <c r="B12" s="43">
        <v>1587</v>
      </c>
      <c r="C12" s="109">
        <f>(B12/$B$7)*100</f>
        <v>17.268770402611533</v>
      </c>
      <c r="D12" s="43">
        <v>1641</v>
      </c>
      <c r="E12" s="109">
        <f>(D12/$D$7)*100</f>
        <v>18.429919137466307</v>
      </c>
      <c r="F12" s="43">
        <v>1658</v>
      </c>
      <c r="G12" s="109">
        <f>(F12/$F$7)*100</f>
        <v>18.24986241056687</v>
      </c>
      <c r="H12" s="43">
        <f>B12-D12</f>
        <v>-54</v>
      </c>
      <c r="I12" s="109">
        <f>(H12/D12)*100</f>
        <v>-3.2906764168190126</v>
      </c>
      <c r="J12" s="43">
        <f>B12-F12</f>
        <v>-71</v>
      </c>
      <c r="K12" s="86">
        <f>(J12/F12)*100</f>
        <v>-4.28226779252111</v>
      </c>
    </row>
    <row r="13" spans="1:11" ht="12.75" customHeight="1">
      <c r="A13" s="101" t="s">
        <v>18</v>
      </c>
      <c r="B13" s="43">
        <v>420</v>
      </c>
      <c r="C13" s="109">
        <f>(B13/$B$7)*100</f>
        <v>4.570184983677911</v>
      </c>
      <c r="D13" s="43">
        <v>393</v>
      </c>
      <c r="E13" s="109">
        <f>(D13/$D$7)*100</f>
        <v>4.413746630727763</v>
      </c>
      <c r="F13" s="43">
        <v>443</v>
      </c>
      <c r="G13" s="109">
        <f>(F13/$F$7)*100</f>
        <v>4.876169510181618</v>
      </c>
      <c r="H13" s="43">
        <f>B13-D13</f>
        <v>27</v>
      </c>
      <c r="I13" s="109">
        <f>(H13/D13)*100</f>
        <v>6.870229007633588</v>
      </c>
      <c r="J13" s="43">
        <f>B13-F13</f>
        <v>-23</v>
      </c>
      <c r="K13" s="86">
        <f>(J13/F13)*100</f>
        <v>-5.191873589164786</v>
      </c>
    </row>
    <row r="14" spans="1:16" ht="12.75" customHeight="1">
      <c r="A14" s="101" t="s">
        <v>19</v>
      </c>
      <c r="B14" s="43">
        <v>2219</v>
      </c>
      <c r="C14" s="109">
        <f>(B14/$B$7)*100</f>
        <v>24.145810663764962</v>
      </c>
      <c r="D14" s="43">
        <v>2010</v>
      </c>
      <c r="E14" s="109">
        <f>(D14/$D$7)*100</f>
        <v>22.57412398921833</v>
      </c>
      <c r="F14" s="43">
        <v>1993</v>
      </c>
      <c r="G14" s="109">
        <f>(F14/$F$7)*100</f>
        <v>21.93725921849202</v>
      </c>
      <c r="H14" s="43">
        <f>B14-D14</f>
        <v>209</v>
      </c>
      <c r="I14" s="109">
        <f>(H14/D14)*100</f>
        <v>10.398009950248756</v>
      </c>
      <c r="J14" s="43">
        <f>B14-F14</f>
        <v>226</v>
      </c>
      <c r="K14" s="86">
        <f>(J14/F14)*100</f>
        <v>11.339688911189162</v>
      </c>
      <c r="P14" s="217"/>
    </row>
    <row r="15" spans="1:11" ht="6" customHeight="1">
      <c r="A15" s="216"/>
      <c r="B15" s="43"/>
      <c r="C15" s="108"/>
      <c r="D15" s="43"/>
      <c r="E15" s="108"/>
      <c r="F15" s="43"/>
      <c r="G15" s="108"/>
      <c r="H15" s="27"/>
      <c r="I15" s="108"/>
      <c r="J15" s="27"/>
      <c r="K15" s="30"/>
    </row>
    <row r="16" spans="1:11" ht="12.75" customHeight="1">
      <c r="A16" s="100" t="s">
        <v>57</v>
      </c>
      <c r="B16" s="43"/>
      <c r="C16" s="108"/>
      <c r="D16" s="43"/>
      <c r="E16" s="108"/>
      <c r="F16" s="43"/>
      <c r="G16" s="108"/>
      <c r="H16" s="27"/>
      <c r="I16" s="108"/>
      <c r="J16" s="27"/>
      <c r="K16" s="30"/>
    </row>
    <row r="17" spans="1:11" s="3" customFormat="1" ht="12.75">
      <c r="A17" s="101" t="s">
        <v>47</v>
      </c>
      <c r="B17" s="34">
        <v>4666.6108822845</v>
      </c>
      <c r="C17" s="110">
        <f>(B17/$B$7)*100</f>
        <v>50.7792261402013</v>
      </c>
      <c r="D17" s="34">
        <v>4494</v>
      </c>
      <c r="E17" s="110">
        <f>(D17/$D$7)*100</f>
        <v>50.47169811320755</v>
      </c>
      <c r="F17" s="34">
        <v>4620</v>
      </c>
      <c r="G17" s="110">
        <f>(F17/$F$7)*100</f>
        <v>50.85305448541552</v>
      </c>
      <c r="H17" s="34">
        <f>B17-D17</f>
        <v>172.6108822844999</v>
      </c>
      <c r="I17" s="110">
        <f>(H17/D17)*100</f>
        <v>3.84091860891188</v>
      </c>
      <c r="J17" s="34">
        <f>B17-F17</f>
        <v>46.610882284499894</v>
      </c>
      <c r="K17" s="107">
        <f>(J17/F17)*100</f>
        <v>1.0088935559415562</v>
      </c>
    </row>
    <row r="18" spans="1:11" s="3" customFormat="1" ht="12.75">
      <c r="A18" s="101" t="s">
        <v>48</v>
      </c>
      <c r="B18" s="34">
        <v>4522.70394321594</v>
      </c>
      <c r="C18" s="110">
        <f>(B18/$B$7)*100</f>
        <v>49.213318206919915</v>
      </c>
      <c r="D18" s="34">
        <v>4410</v>
      </c>
      <c r="E18" s="110">
        <f>(D18/$D$7)*100</f>
        <v>49.528301886792455</v>
      </c>
      <c r="F18" s="34">
        <v>4454</v>
      </c>
      <c r="G18" s="110">
        <f>(F18/$F$7)*100</f>
        <v>49.025866813428735</v>
      </c>
      <c r="H18" s="34">
        <f>B18-D18</f>
        <v>112.70394321593994</v>
      </c>
      <c r="I18" s="110">
        <f>(H18/D18)*100</f>
        <v>2.555644970882992</v>
      </c>
      <c r="J18" s="34">
        <f>B18-F18</f>
        <v>68.70394321593994</v>
      </c>
      <c r="K18" s="107">
        <f>(J18/F18)*100</f>
        <v>1.5425222994149068</v>
      </c>
    </row>
    <row r="19" spans="1:11" s="3" customFormat="1" ht="12.75">
      <c r="A19" s="101" t="s">
        <v>49</v>
      </c>
      <c r="B19" s="34">
        <v>0.99748216533781</v>
      </c>
      <c r="C19" s="110">
        <f>(B19/$B$7)*100</f>
        <v>0.010853995270269968</v>
      </c>
      <c r="D19" s="34"/>
      <c r="E19" s="110">
        <f>(D19/$D$7)*100</f>
        <v>0</v>
      </c>
      <c r="F19" s="34">
        <v>11</v>
      </c>
      <c r="G19" s="110">
        <f>(F19/$F$7)*100</f>
        <v>0.12107870115575124</v>
      </c>
      <c r="H19" s="34">
        <f>B19-D19</f>
        <v>0.99748216533781</v>
      </c>
      <c r="I19" s="110">
        <f>IF(D19=0,0,(H19/D19)*100)</f>
        <v>0</v>
      </c>
      <c r="J19" s="34">
        <f>B19-F19</f>
        <v>-10.00251783466219</v>
      </c>
      <c r="K19" s="107">
        <f>IF(F19=0,0,(J19/F19)*100)</f>
        <v>-90.93198031511082</v>
      </c>
    </row>
    <row r="20" spans="1:11" ht="6" customHeight="1">
      <c r="A20" s="216"/>
      <c r="B20" s="43"/>
      <c r="C20" s="108"/>
      <c r="D20" s="43"/>
      <c r="E20" s="108"/>
      <c r="F20" s="43"/>
      <c r="G20" s="108"/>
      <c r="H20" s="27"/>
      <c r="I20" s="108"/>
      <c r="J20" s="27"/>
      <c r="K20" s="30"/>
    </row>
    <row r="21" spans="1:11" ht="12.75" customHeight="1">
      <c r="A21" s="100" t="s">
        <v>58</v>
      </c>
      <c r="B21" s="43"/>
      <c r="C21" s="108"/>
      <c r="D21" s="43"/>
      <c r="E21" s="108"/>
      <c r="F21" s="43"/>
      <c r="G21" s="108"/>
      <c r="H21" s="27"/>
      <c r="I21" s="108"/>
      <c r="J21" s="27"/>
      <c r="K21" s="30"/>
    </row>
    <row r="22" spans="1:11" s="3" customFormat="1" ht="12.75">
      <c r="A22" s="101" t="s">
        <v>40</v>
      </c>
      <c r="B22" s="34">
        <v>387.353167066024</v>
      </c>
      <c r="C22" s="110">
        <f aca="true" t="shared" si="0" ref="C22:C31">(B22/$B$7)*100</f>
        <v>4.214941970250533</v>
      </c>
      <c r="D22" s="34">
        <v>429</v>
      </c>
      <c r="E22" s="110">
        <f aca="true" t="shared" si="1" ref="E22:E31">(D22/$D$7)*100</f>
        <v>4.818059299191375</v>
      </c>
      <c r="F22" s="34">
        <v>383</v>
      </c>
      <c r="G22" s="110">
        <f aca="true" t="shared" si="2" ref="G22:G31">(F22/$F$7)*100</f>
        <v>4.215740231150248</v>
      </c>
      <c r="H22" s="34">
        <f aca="true" t="shared" si="3" ref="H22:H31">B22-D22</f>
        <v>-41.646832933975986</v>
      </c>
      <c r="I22" s="110">
        <f aca="true" t="shared" si="4" ref="I22:I31">IF(D22=0,0,(H22/D22)*100)</f>
        <v>-9.707886464796267</v>
      </c>
      <c r="J22" s="34">
        <f aca="true" t="shared" si="5" ref="J22:J31">B22-F22</f>
        <v>4.353167066024014</v>
      </c>
      <c r="K22" s="107">
        <f aca="true" t="shared" si="6" ref="K22:K31">(J22/F22)*100</f>
        <v>1.1365971451759826</v>
      </c>
    </row>
    <row r="23" spans="1:11" s="3" customFormat="1" ht="12.75">
      <c r="A23" s="101" t="s">
        <v>41</v>
      </c>
      <c r="B23" s="34">
        <v>630.851324143237</v>
      </c>
      <c r="C23" s="110">
        <f t="shared" si="0"/>
        <v>6.8645410679351135</v>
      </c>
      <c r="D23" s="34">
        <v>522</v>
      </c>
      <c r="E23" s="110">
        <f t="shared" si="1"/>
        <v>5.862533692722372</v>
      </c>
      <c r="F23" s="34">
        <v>552</v>
      </c>
      <c r="G23" s="110">
        <f t="shared" si="2"/>
        <v>6.075949367088607</v>
      </c>
      <c r="H23" s="34">
        <f t="shared" si="3"/>
        <v>108.85132414323698</v>
      </c>
      <c r="I23" s="110">
        <f t="shared" si="4"/>
        <v>20.852744088742718</v>
      </c>
      <c r="J23" s="34">
        <f t="shared" si="5"/>
        <v>78.85132414323698</v>
      </c>
      <c r="K23" s="107">
        <f t="shared" si="6"/>
        <v>14.284660170876265</v>
      </c>
    </row>
    <row r="24" spans="1:11" s="3" customFormat="1" ht="12.75">
      <c r="A24" s="101" t="s">
        <v>42</v>
      </c>
      <c r="B24" s="34">
        <v>1558.48259229547</v>
      </c>
      <c r="C24" s="110">
        <f t="shared" si="0"/>
        <v>16.958461287219478</v>
      </c>
      <c r="D24" s="34">
        <v>1668</v>
      </c>
      <c r="E24" s="110">
        <f t="shared" si="1"/>
        <v>18.733153638814017</v>
      </c>
      <c r="F24" s="34">
        <v>1732</v>
      </c>
      <c r="G24" s="110">
        <f t="shared" si="2"/>
        <v>19.06439185470556</v>
      </c>
      <c r="H24" s="34">
        <f t="shared" si="3"/>
        <v>-109.51740770452989</v>
      </c>
      <c r="I24" s="110">
        <f t="shared" si="4"/>
        <v>-6.565791828808747</v>
      </c>
      <c r="J24" s="34">
        <f t="shared" si="5"/>
        <v>-173.5174077045299</v>
      </c>
      <c r="K24" s="107">
        <f t="shared" si="6"/>
        <v>-10.018326079938216</v>
      </c>
    </row>
    <row r="25" spans="1:11" s="3" customFormat="1" ht="12.75">
      <c r="A25" s="101" t="s">
        <v>36</v>
      </c>
      <c r="B25" s="34">
        <v>1728.7189965334</v>
      </c>
      <c r="C25" s="110">
        <f t="shared" si="0"/>
        <v>18.81087047370403</v>
      </c>
      <c r="D25" s="34">
        <v>1759</v>
      </c>
      <c r="E25" s="110">
        <f t="shared" si="1"/>
        <v>19.755166217430368</v>
      </c>
      <c r="F25" s="34">
        <v>1784</v>
      </c>
      <c r="G25" s="110">
        <f t="shared" si="2"/>
        <v>19.636763896532745</v>
      </c>
      <c r="H25" s="34">
        <f t="shared" si="3"/>
        <v>-30.28100346659994</v>
      </c>
      <c r="I25" s="110">
        <f t="shared" si="4"/>
        <v>-1.7214896797384842</v>
      </c>
      <c r="J25" s="34">
        <f t="shared" si="5"/>
        <v>-55.28100346659994</v>
      </c>
      <c r="K25" s="107">
        <f t="shared" si="6"/>
        <v>-3.0987109566479787</v>
      </c>
    </row>
    <row r="26" spans="1:11" s="3" customFormat="1" ht="12.75">
      <c r="A26" s="101" t="s">
        <v>37</v>
      </c>
      <c r="B26" s="34">
        <v>1262.40231030703</v>
      </c>
      <c r="C26" s="110">
        <f t="shared" si="0"/>
        <v>13.73669543315593</v>
      </c>
      <c r="D26" s="34">
        <v>1308</v>
      </c>
      <c r="E26" s="110">
        <f t="shared" si="1"/>
        <v>14.690026954177899</v>
      </c>
      <c r="F26" s="34">
        <v>1307</v>
      </c>
      <c r="G26" s="110">
        <f t="shared" si="2"/>
        <v>14.386351128233352</v>
      </c>
      <c r="H26" s="34">
        <f t="shared" si="3"/>
        <v>-45.59768969297011</v>
      </c>
      <c r="I26" s="110">
        <f t="shared" si="4"/>
        <v>-3.486061903132271</v>
      </c>
      <c r="J26" s="34">
        <f t="shared" si="5"/>
        <v>-44.59768969297011</v>
      </c>
      <c r="K26" s="107">
        <f t="shared" si="6"/>
        <v>-3.4122180331270164</v>
      </c>
    </row>
    <row r="27" spans="1:11" s="3" customFormat="1" ht="12.75">
      <c r="A27" s="101" t="s">
        <v>38</v>
      </c>
      <c r="B27" s="34">
        <v>1438.72795334412</v>
      </c>
      <c r="C27" s="110">
        <f t="shared" si="0"/>
        <v>15.655364018978455</v>
      </c>
      <c r="D27" s="34">
        <v>1370</v>
      </c>
      <c r="E27" s="110">
        <f t="shared" si="1"/>
        <v>15.386343216531895</v>
      </c>
      <c r="F27" s="34">
        <v>1398</v>
      </c>
      <c r="G27" s="110">
        <f t="shared" si="2"/>
        <v>15.38800220143093</v>
      </c>
      <c r="H27" s="34">
        <f t="shared" si="3"/>
        <v>68.7279533441199</v>
      </c>
      <c r="I27" s="110">
        <f t="shared" si="4"/>
        <v>5.01663893022773</v>
      </c>
      <c r="J27" s="34">
        <f t="shared" si="5"/>
        <v>40.727953344119896</v>
      </c>
      <c r="K27" s="107">
        <f t="shared" si="6"/>
        <v>2.9133013836995634</v>
      </c>
    </row>
    <row r="28" spans="1:11" s="3" customFormat="1" ht="12.75">
      <c r="A28" s="101" t="s">
        <v>39</v>
      </c>
      <c r="B28" s="34">
        <v>1344.37302007565</v>
      </c>
      <c r="C28" s="110">
        <f t="shared" si="0"/>
        <v>14.628650925741566</v>
      </c>
      <c r="D28" s="34">
        <v>1151</v>
      </c>
      <c r="E28" s="110">
        <f t="shared" si="1"/>
        <v>12.926774483378257</v>
      </c>
      <c r="F28" s="34">
        <v>1292</v>
      </c>
      <c r="G28" s="110">
        <f t="shared" si="2"/>
        <v>14.221243808475508</v>
      </c>
      <c r="H28" s="34">
        <f t="shared" si="3"/>
        <v>193.37302007564995</v>
      </c>
      <c r="I28" s="110">
        <f t="shared" si="4"/>
        <v>16.800436149057337</v>
      </c>
      <c r="J28" s="34">
        <f t="shared" si="5"/>
        <v>52.37302007564995</v>
      </c>
      <c r="K28" s="107">
        <f t="shared" si="6"/>
        <v>4.053639324740708</v>
      </c>
    </row>
    <row r="29" spans="1:11" s="3" customFormat="1" ht="12.75">
      <c r="A29" s="101" t="s">
        <v>43</v>
      </c>
      <c r="B29" s="34">
        <v>512.191909044044</v>
      </c>
      <c r="C29" s="110">
        <f t="shared" si="0"/>
        <v>5.5733613606533625</v>
      </c>
      <c r="D29" s="34">
        <v>478</v>
      </c>
      <c r="E29" s="110">
        <f t="shared" si="1"/>
        <v>5.36837376460018</v>
      </c>
      <c r="F29" s="34">
        <v>418</v>
      </c>
      <c r="G29" s="110">
        <f t="shared" si="2"/>
        <v>4.600990643918547</v>
      </c>
      <c r="H29" s="34">
        <f t="shared" si="3"/>
        <v>34.191909044043996</v>
      </c>
      <c r="I29" s="110">
        <f t="shared" si="4"/>
        <v>7.1531190468711285</v>
      </c>
      <c r="J29" s="34">
        <f t="shared" si="5"/>
        <v>94.191909044044</v>
      </c>
      <c r="K29" s="107">
        <f t="shared" si="6"/>
        <v>22.533949532067943</v>
      </c>
    </row>
    <row r="30" spans="1:11" s="3" customFormat="1" ht="12.75">
      <c r="A30" s="101" t="s">
        <v>44</v>
      </c>
      <c r="B30" s="34">
        <v>89.9690995275598</v>
      </c>
      <c r="C30" s="110">
        <f t="shared" si="0"/>
        <v>0.9789891134663744</v>
      </c>
      <c r="D30" s="34">
        <v>78</v>
      </c>
      <c r="E30" s="110">
        <f t="shared" si="1"/>
        <v>0.8760107816711591</v>
      </c>
      <c r="F30" s="34">
        <v>81</v>
      </c>
      <c r="G30" s="110">
        <f t="shared" si="2"/>
        <v>0.89157952669235</v>
      </c>
      <c r="H30" s="34">
        <f t="shared" si="3"/>
        <v>11.969099527559806</v>
      </c>
      <c r="I30" s="110">
        <f t="shared" si="4"/>
        <v>15.344999394307443</v>
      </c>
      <c r="J30" s="34">
        <f t="shared" si="5"/>
        <v>8.969099527559806</v>
      </c>
      <c r="K30" s="107">
        <f t="shared" si="6"/>
        <v>11.072962379703464</v>
      </c>
    </row>
    <row r="31" spans="1:11" s="3" customFormat="1" ht="12.75">
      <c r="A31" s="101" t="s">
        <v>32</v>
      </c>
      <c r="B31" s="34">
        <v>237.241935329255</v>
      </c>
      <c r="C31" s="110">
        <f t="shared" si="0"/>
        <v>2.581522691286779</v>
      </c>
      <c r="D31" s="34">
        <v>141</v>
      </c>
      <c r="E31" s="110">
        <f t="shared" si="1"/>
        <v>1.5835579514824796</v>
      </c>
      <c r="F31" s="34">
        <v>138</v>
      </c>
      <c r="G31" s="110">
        <f t="shared" si="2"/>
        <v>1.5189873417721518</v>
      </c>
      <c r="H31" s="34">
        <f t="shared" si="3"/>
        <v>96.241935329255</v>
      </c>
      <c r="I31" s="110">
        <f t="shared" si="4"/>
        <v>68.25669172287589</v>
      </c>
      <c r="J31" s="34">
        <f t="shared" si="5"/>
        <v>99.241935329255</v>
      </c>
      <c r="K31" s="107">
        <f t="shared" si="6"/>
        <v>71.91444589076448</v>
      </c>
    </row>
    <row r="32" spans="1:11" ht="6" customHeight="1">
      <c r="A32" s="216"/>
      <c r="B32" s="43"/>
      <c r="C32" s="108"/>
      <c r="D32" s="43"/>
      <c r="E32" s="108"/>
      <c r="F32" s="43"/>
      <c r="G32" s="108"/>
      <c r="H32" s="27"/>
      <c r="I32" s="108"/>
      <c r="J32" s="27"/>
      <c r="K32" s="30"/>
    </row>
    <row r="33" spans="1:11" s="3" customFormat="1" ht="12.75">
      <c r="A33" s="100" t="s">
        <v>59</v>
      </c>
      <c r="B33" s="95"/>
      <c r="C33" s="111"/>
      <c r="D33" s="95"/>
      <c r="E33" s="111"/>
      <c r="F33" s="95"/>
      <c r="G33" s="111"/>
      <c r="H33" s="95"/>
      <c r="I33" s="111"/>
      <c r="J33" s="95"/>
      <c r="K33" s="103"/>
    </row>
    <row r="34" spans="1:12" s="3" customFormat="1" ht="12.75">
      <c r="A34" s="218" t="s">
        <v>28</v>
      </c>
      <c r="B34" s="34">
        <v>5254.376298721444</v>
      </c>
      <c r="C34" s="110">
        <f>(B34/B$7)*100</f>
        <v>57.17493252145206</v>
      </c>
      <c r="D34" s="34">
        <v>4978</v>
      </c>
      <c r="E34" s="110">
        <f>(D34/D$7)*100</f>
        <v>55.90745732255166</v>
      </c>
      <c r="F34" s="34">
        <v>5130</v>
      </c>
      <c r="G34" s="110">
        <f>(F34/F$7)*100</f>
        <v>56.46670335718217</v>
      </c>
      <c r="H34" s="34">
        <f>B34-D34</f>
        <v>276.3762987214441</v>
      </c>
      <c r="I34" s="110">
        <f>IF(D34=0,0,(H34/D34)*100)</f>
        <v>5.551954574556932</v>
      </c>
      <c r="J34" s="34">
        <f>B34-F34</f>
        <v>124.37629872144407</v>
      </c>
      <c r="K34" s="107">
        <f>(J34/F34)*100</f>
        <v>2.4244892538293192</v>
      </c>
      <c r="L34" s="11"/>
    </row>
    <row r="35" spans="1:13" s="3" customFormat="1" ht="12.75">
      <c r="A35" s="218" t="s">
        <v>45</v>
      </c>
      <c r="B35" s="34">
        <v>808.5214849822986</v>
      </c>
      <c r="C35" s="110">
        <f>(B35/B$7)*100</f>
        <v>8.797839880112063</v>
      </c>
      <c r="D35" s="34">
        <v>824</v>
      </c>
      <c r="E35" s="110">
        <f>(D35/D$7)*100</f>
        <v>9.254267744833783</v>
      </c>
      <c r="F35" s="34">
        <v>909</v>
      </c>
      <c r="G35" s="110">
        <f>(F35/F$7)*100</f>
        <v>10.005503577325262</v>
      </c>
      <c r="H35" s="34">
        <f>B35-D35</f>
        <v>-15.478515017701397</v>
      </c>
      <c r="I35" s="110">
        <f>IF(D35=0,0,(H35/D35)*100)</f>
        <v>-1.8784605604006548</v>
      </c>
      <c r="J35" s="34">
        <f>B35-F35</f>
        <v>-100.4785150177014</v>
      </c>
      <c r="K35" s="107">
        <f>(J35/F35)*100</f>
        <v>-11.053742026149768</v>
      </c>
      <c r="M35" s="94"/>
    </row>
    <row r="36" spans="1:11" s="3" customFormat="1" ht="12.75">
      <c r="A36" s="218" t="s">
        <v>31</v>
      </c>
      <c r="B36" s="34">
        <v>2087.2316702709</v>
      </c>
      <c r="C36" s="110">
        <f>(B36/B$7)*100</f>
        <v>22.711987706973886</v>
      </c>
      <c r="D36" s="34">
        <v>2083</v>
      </c>
      <c r="E36" s="110">
        <f>(D36/D$7)*100</f>
        <v>23.393980233602875</v>
      </c>
      <c r="F36" s="34">
        <v>2157</v>
      </c>
      <c r="G36" s="110">
        <f>(F36/F$7)*100</f>
        <v>23.742432581177766</v>
      </c>
      <c r="H36" s="34">
        <f>B36-D36</f>
        <v>4.23167027089994</v>
      </c>
      <c r="I36" s="110">
        <f>IF(D36=0,0,(H36/D36)*100)</f>
        <v>0.2031526774315862</v>
      </c>
      <c r="J36" s="34">
        <f>B36-F36</f>
        <v>-69.76832972910006</v>
      </c>
      <c r="K36" s="107">
        <f>(J36/F36)*100</f>
        <v>-3.2345076369541057</v>
      </c>
    </row>
    <row r="37" spans="1:11" s="3" customFormat="1" ht="12.75">
      <c r="A37" s="218" t="s">
        <v>131</v>
      </c>
      <c r="B37" s="34">
        <v>1040.1828536911407</v>
      </c>
      <c r="C37" s="110">
        <f>(B37/B$7)*100</f>
        <v>11.318638233853545</v>
      </c>
      <c r="D37" s="34">
        <v>1019</v>
      </c>
      <c r="E37" s="110">
        <f>(D37/D$7)*100</f>
        <v>11.44429469901168</v>
      </c>
      <c r="F37" s="34">
        <v>889</v>
      </c>
      <c r="G37" s="110">
        <f>(F37/F$7)*100</f>
        <v>9.785360484314804</v>
      </c>
      <c r="H37" s="34">
        <f>B37-D37</f>
        <v>21.182853691140735</v>
      </c>
      <c r="I37" s="110">
        <f>IF(D37=0,0,(H37/D37)*100)</f>
        <v>2.078788389709591</v>
      </c>
      <c r="J37" s="34">
        <f>B37-F37</f>
        <v>151.18285369114074</v>
      </c>
      <c r="K37" s="107">
        <f>(J37/F37)*100</f>
        <v>17.005945297091195</v>
      </c>
    </row>
    <row r="38" spans="1:11" ht="6" customHeight="1">
      <c r="A38" s="216"/>
      <c r="B38" s="43"/>
      <c r="C38" s="108"/>
      <c r="D38" s="43"/>
      <c r="E38" s="108"/>
      <c r="F38" s="43"/>
      <c r="G38" s="108"/>
      <c r="H38" s="27"/>
      <c r="I38" s="108"/>
      <c r="J38" s="27"/>
      <c r="K38" s="30"/>
    </row>
    <row r="39" spans="1:15" s="3" customFormat="1" ht="12.75">
      <c r="A39" s="100" t="s">
        <v>64</v>
      </c>
      <c r="B39" s="95"/>
      <c r="C39" s="111"/>
      <c r="D39" s="95"/>
      <c r="E39" s="111"/>
      <c r="F39" s="95"/>
      <c r="G39" s="111"/>
      <c r="H39" s="95"/>
      <c r="I39" s="111"/>
      <c r="J39" s="95"/>
      <c r="K39" s="103"/>
      <c r="M39" s="11"/>
      <c r="N39" s="11"/>
      <c r="O39" s="11"/>
    </row>
    <row r="40" spans="1:11" ht="12.75" customHeight="1">
      <c r="A40" s="101" t="s">
        <v>65</v>
      </c>
      <c r="B40" s="96">
        <v>22.3</v>
      </c>
      <c r="C40" s="109"/>
      <c r="D40" s="96">
        <v>23.5</v>
      </c>
      <c r="E40" s="109"/>
      <c r="F40" s="96">
        <v>23</v>
      </c>
      <c r="G40" s="109"/>
      <c r="H40" s="96">
        <f>B40-D40</f>
        <v>-1.1999999999999993</v>
      </c>
      <c r="I40" s="109">
        <f>(H40/D40)*100</f>
        <v>-5.106382978723401</v>
      </c>
      <c r="J40" s="96">
        <f>B40-F40</f>
        <v>-0.6999999999999993</v>
      </c>
      <c r="K40" s="86">
        <f>(J40/F40)*100</f>
        <v>-3.0434782608695623</v>
      </c>
    </row>
    <row r="41" spans="1:11" ht="12.75" customHeight="1">
      <c r="A41" s="101" t="str">
        <f>" France "</f>
        <v> France </v>
      </c>
      <c r="B41" s="96">
        <v>35.5</v>
      </c>
      <c r="C41" s="109"/>
      <c r="D41" s="96">
        <v>37</v>
      </c>
      <c r="E41" s="109"/>
      <c r="F41" s="96">
        <v>37</v>
      </c>
      <c r="G41" s="109"/>
      <c r="H41" s="96">
        <f>B41-D41</f>
        <v>-1.5</v>
      </c>
      <c r="I41" s="109">
        <f>(H41/D41)*100</f>
        <v>-4.054054054054054</v>
      </c>
      <c r="J41" s="96">
        <f>B41-F41</f>
        <v>-1.5</v>
      </c>
      <c r="K41" s="86">
        <f>(J41/F41)*100</f>
        <v>-4.054054054054054</v>
      </c>
    </row>
    <row r="42" spans="1:11" ht="12.75" customHeight="1">
      <c r="A42" s="101" t="s">
        <v>16</v>
      </c>
      <c r="B42" s="96">
        <v>7.7</v>
      </c>
      <c r="C42" s="109"/>
      <c r="D42" s="96">
        <v>7.9</v>
      </c>
      <c r="E42" s="109"/>
      <c r="F42" s="96">
        <v>7.4</v>
      </c>
      <c r="G42" s="109"/>
      <c r="H42" s="96">
        <f>B42-D42</f>
        <v>-0.20000000000000018</v>
      </c>
      <c r="I42" s="109">
        <f>(H42/D42)*100</f>
        <v>-2.531645569620255</v>
      </c>
      <c r="J42" s="96">
        <f>B42-F42</f>
        <v>0.2999999999999998</v>
      </c>
      <c r="K42" s="86">
        <f>(J42/F42)*100</f>
        <v>4.054054054054052</v>
      </c>
    </row>
    <row r="43" spans="1:11" ht="12.75" customHeight="1">
      <c r="A43" s="101" t="s">
        <v>17</v>
      </c>
      <c r="B43" s="96">
        <v>9.8</v>
      </c>
      <c r="C43" s="109"/>
      <c r="D43" s="96">
        <v>10.1</v>
      </c>
      <c r="E43" s="109"/>
      <c r="F43" s="96">
        <v>12.3</v>
      </c>
      <c r="G43" s="109"/>
      <c r="H43" s="96">
        <f>B43-D43</f>
        <v>-0.29999999999999893</v>
      </c>
      <c r="I43" s="109">
        <f>(H43/D43)*100</f>
        <v>-2.9702970297029596</v>
      </c>
      <c r="J43" s="96">
        <f>B43-F43</f>
        <v>-2.5</v>
      </c>
      <c r="K43" s="86">
        <f>(J43/F43)*100</f>
        <v>-20.32520325203252</v>
      </c>
    </row>
    <row r="44" spans="1:11" ht="12.75" customHeight="1">
      <c r="A44" s="101" t="s">
        <v>18</v>
      </c>
      <c r="B44" s="96">
        <v>11.6</v>
      </c>
      <c r="C44" s="109"/>
      <c r="D44" s="96">
        <v>12</v>
      </c>
      <c r="E44" s="109"/>
      <c r="F44" s="96">
        <v>9</v>
      </c>
      <c r="G44" s="109"/>
      <c r="H44" s="96">
        <f>B44-D44</f>
        <v>-0.40000000000000036</v>
      </c>
      <c r="I44" s="109">
        <f>(H44/D44)*100</f>
        <v>-3.333333333333336</v>
      </c>
      <c r="J44" s="96">
        <f>B44-F44</f>
        <v>2.5999999999999996</v>
      </c>
      <c r="K44" s="86">
        <f>(J44/F44)*100</f>
        <v>28.888888888888886</v>
      </c>
    </row>
    <row r="45" spans="1:11" ht="6" customHeight="1">
      <c r="A45" s="216"/>
      <c r="B45" s="43"/>
      <c r="C45" s="108"/>
      <c r="D45" s="43"/>
      <c r="E45" s="108"/>
      <c r="F45" s="43"/>
      <c r="G45" s="108"/>
      <c r="H45" s="27"/>
      <c r="I45" s="108"/>
      <c r="J45" s="27"/>
      <c r="K45" s="30"/>
    </row>
    <row r="46" spans="1:11" ht="12.75" customHeight="1">
      <c r="A46" s="100" t="s">
        <v>60</v>
      </c>
      <c r="B46" s="43"/>
      <c r="C46" s="108"/>
      <c r="D46" s="43"/>
      <c r="E46" s="108"/>
      <c r="F46" s="43"/>
      <c r="G46" s="108"/>
      <c r="H46" s="27"/>
      <c r="I46" s="108"/>
      <c r="J46" s="27"/>
      <c r="K46" s="30"/>
    </row>
    <row r="47" spans="1:11" s="3" customFormat="1" ht="12.75">
      <c r="A47" s="101" t="s">
        <v>29</v>
      </c>
      <c r="B47" s="34">
        <v>4675.76273772728</v>
      </c>
      <c r="C47" s="110">
        <f>(B47/$B$7)*100</f>
        <v>50.87881107429032</v>
      </c>
      <c r="D47" s="34">
        <v>4634</v>
      </c>
      <c r="E47" s="110">
        <f>(D47/$D$7)*100</f>
        <v>52.04402515723271</v>
      </c>
      <c r="F47" s="34">
        <v>4770</v>
      </c>
      <c r="G47" s="110">
        <f>(F47/$F$7)*100</f>
        <v>52.50412768299395</v>
      </c>
      <c r="H47" s="34">
        <f>B47-D47</f>
        <v>41.76273772728018</v>
      </c>
      <c r="I47" s="110">
        <f>IF(D47=0,0,(H47/D47)*100)</f>
        <v>0.9012243790953859</v>
      </c>
      <c r="J47" s="34">
        <f>B47-F47</f>
        <v>-94.23726227271982</v>
      </c>
      <c r="K47" s="107">
        <f>(J47/F47)*100</f>
        <v>-1.9756239470171868</v>
      </c>
    </row>
    <row r="48" spans="1:11" s="3" customFormat="1" ht="12.75">
      <c r="A48" s="101" t="s">
        <v>30</v>
      </c>
      <c r="B48" s="34">
        <v>661.976921350353</v>
      </c>
      <c r="C48" s="110">
        <f>(B48/$B$7)*100</f>
        <v>7.203230917849325</v>
      </c>
      <c r="D48" s="34">
        <v>576</v>
      </c>
      <c r="E48" s="110">
        <f>(D48/$D$7)*100</f>
        <v>6.46900269541779</v>
      </c>
      <c r="F48" s="34">
        <v>475</v>
      </c>
      <c r="G48" s="110">
        <f>(F48/$F$7)*100</f>
        <v>5.228398458998349</v>
      </c>
      <c r="H48" s="34">
        <f>B48-D48</f>
        <v>85.976921350353</v>
      </c>
      <c r="I48" s="110">
        <f>IF(D48=0,0,(H48/D48)*100)</f>
        <v>14.926548845547394</v>
      </c>
      <c r="J48" s="34">
        <f>B48-F48</f>
        <v>186.976921350353</v>
      </c>
      <c r="K48" s="107">
        <f>(J48/F48)*100</f>
        <v>39.363562389548</v>
      </c>
    </row>
    <row r="49" spans="1:11" s="3" customFormat="1" ht="12.75">
      <c r="A49" s="101" t="s">
        <v>31</v>
      </c>
      <c r="B49" s="34">
        <v>3093.44326101185</v>
      </c>
      <c r="C49" s="110">
        <f>(B49/$B$7)*100</f>
        <v>33.6609712841333</v>
      </c>
      <c r="D49" s="34">
        <v>2978</v>
      </c>
      <c r="E49" s="110">
        <f>(D49/$D$7)*100</f>
        <v>33.445642407906554</v>
      </c>
      <c r="F49" s="34">
        <v>3139</v>
      </c>
      <c r="G49" s="110">
        <f>(F49/$F$7)*100</f>
        <v>34.551458447991195</v>
      </c>
      <c r="H49" s="34">
        <f>B49-D49</f>
        <v>115.44326101185015</v>
      </c>
      <c r="I49" s="110">
        <f>IF(D49=0,0,(H49/D49)*100)</f>
        <v>3.876536635723645</v>
      </c>
      <c r="J49" s="34">
        <f>B49-F49</f>
        <v>-45.556738988149846</v>
      </c>
      <c r="K49" s="107">
        <f>(J49/F49)*100</f>
        <v>-1.451313761967182</v>
      </c>
    </row>
    <row r="50" spans="1:11" s="3" customFormat="1" ht="12.75">
      <c r="A50" s="101" t="s">
        <v>32</v>
      </c>
      <c r="B50" s="34">
        <v>759.129387576295</v>
      </c>
      <c r="C50" s="110">
        <f>(B50/$B$7)*100</f>
        <v>8.260385066118554</v>
      </c>
      <c r="D50" s="34">
        <v>716</v>
      </c>
      <c r="E50" s="110">
        <f>(D50/$D$7)*100</f>
        <v>8.041329739442947</v>
      </c>
      <c r="F50" s="34">
        <v>701</v>
      </c>
      <c r="G50" s="110">
        <f>(F50/$F$7)*100</f>
        <v>7.716015410016511</v>
      </c>
      <c r="H50" s="34">
        <f>B50-D50</f>
        <v>43.12938757629502</v>
      </c>
      <c r="I50" s="110">
        <f>IF(D50=0,0,(H50/D50)*100)</f>
        <v>6.023657482722768</v>
      </c>
      <c r="J50" s="34">
        <f>B50-F50</f>
        <v>58.12938757629502</v>
      </c>
      <c r="K50" s="107">
        <f>(J50/F50)*100</f>
        <v>8.292352008030674</v>
      </c>
    </row>
    <row r="51" spans="1:11" ht="6" customHeight="1">
      <c r="A51" s="216"/>
      <c r="B51" s="43"/>
      <c r="C51" s="108"/>
      <c r="D51" s="43"/>
      <c r="E51" s="108"/>
      <c r="F51" s="43"/>
      <c r="G51" s="108"/>
      <c r="H51" s="27"/>
      <c r="I51" s="108"/>
      <c r="J51" s="27"/>
      <c r="K51" s="30"/>
    </row>
    <row r="52" spans="1:11" ht="12.75" customHeight="1">
      <c r="A52" s="100" t="s">
        <v>62</v>
      </c>
      <c r="B52" s="43"/>
      <c r="C52" s="108"/>
      <c r="D52" s="43"/>
      <c r="E52" s="108"/>
      <c r="F52" s="43"/>
      <c r="G52" s="108"/>
      <c r="H52" s="27"/>
      <c r="I52" s="108"/>
      <c r="J52" s="27"/>
      <c r="K52" s="30"/>
    </row>
    <row r="53" spans="1:11" s="3" customFormat="1" ht="12.75">
      <c r="A53" s="101" t="s">
        <v>50</v>
      </c>
      <c r="B53" s="34">
        <v>5154.110639512075</v>
      </c>
      <c r="C53" s="110">
        <f>(B53/$B$7)*100</f>
        <v>56.083902497411046</v>
      </c>
      <c r="D53" s="34">
        <v>4670</v>
      </c>
      <c r="E53" s="110">
        <f>(D53/$D$7)*100</f>
        <v>52.44833782569631</v>
      </c>
      <c r="F53" s="34">
        <v>5027</v>
      </c>
      <c r="G53" s="110">
        <f>(F53/$F$7)*100</f>
        <v>55.332966428178324</v>
      </c>
      <c r="H53" s="34">
        <f>B53-D53</f>
        <v>484.11063951207507</v>
      </c>
      <c r="I53" s="110">
        <f>IF(D53=0,0,(H53/D53)*100)</f>
        <v>10.366394850365634</v>
      </c>
      <c r="J53" s="34">
        <f>B53-F53</f>
        <v>127.11063951207507</v>
      </c>
      <c r="K53" s="107">
        <f>(J53/F53)*100</f>
        <v>2.528558573942213</v>
      </c>
    </row>
    <row r="54" spans="1:11" s="3" customFormat="1" ht="12.75">
      <c r="A54" s="101" t="s">
        <v>51</v>
      </c>
      <c r="B54" s="34">
        <v>3433.9882826895105</v>
      </c>
      <c r="C54" s="110">
        <f>(B54/$B$7)*100</f>
        <v>37.36657543731785</v>
      </c>
      <c r="D54" s="34">
        <v>3482</v>
      </c>
      <c r="E54" s="110">
        <f>(D54/$D$7)*100</f>
        <v>39.106019766397125</v>
      </c>
      <c r="F54" s="34">
        <v>3547</v>
      </c>
      <c r="G54" s="110">
        <f>(F54/$F$7)*100</f>
        <v>39.04237754540451</v>
      </c>
      <c r="H54" s="34">
        <f>B54-D54</f>
        <v>-48.01171731048953</v>
      </c>
      <c r="I54" s="110">
        <f>IF(D54=0,0,(H54/D54)*100)</f>
        <v>-1.3788546039772984</v>
      </c>
      <c r="J54" s="34">
        <f>B54-F54</f>
        <v>-113.01171731048953</v>
      </c>
      <c r="K54" s="107">
        <f>(J54/F54)*100</f>
        <v>-3.1861211533828455</v>
      </c>
    </row>
    <row r="55" spans="1:11" s="3" customFormat="1" ht="12.75">
      <c r="A55" s="101" t="s">
        <v>32</v>
      </c>
      <c r="B55" s="34">
        <v>602.2133854642022</v>
      </c>
      <c r="C55" s="110">
        <f>(B55/$B$7)*100</f>
        <v>6.552920407662702</v>
      </c>
      <c r="D55" s="34">
        <v>752</v>
      </c>
      <c r="E55" s="110">
        <f>(D55/$D$7)*100</f>
        <v>8.44564240790656</v>
      </c>
      <c r="F55" s="34">
        <v>511</v>
      </c>
      <c r="G55" s="110">
        <f>(F55/$F$7)*100</f>
        <v>5.624656026417171</v>
      </c>
      <c r="H55" s="34">
        <f>B55-D55</f>
        <v>-149.78661453579775</v>
      </c>
      <c r="I55" s="110">
        <f>IF(D55=0,0,(H55/D55)*100)</f>
        <v>-19.918432784015657</v>
      </c>
      <c r="J55" s="34">
        <f>B55-F55</f>
        <v>91.21338546420225</v>
      </c>
      <c r="K55" s="107">
        <f>(J55/F55)*100</f>
        <v>17.84997758594956</v>
      </c>
    </row>
    <row r="56" spans="1:11" ht="6" customHeight="1">
      <c r="A56" s="216"/>
      <c r="B56" s="43"/>
      <c r="C56" s="112"/>
      <c r="D56" s="43"/>
      <c r="E56" s="112"/>
      <c r="F56" s="43"/>
      <c r="G56" s="112"/>
      <c r="H56" s="27"/>
      <c r="I56" s="112"/>
      <c r="J56" s="27"/>
      <c r="K56" s="104"/>
    </row>
    <row r="57" spans="1:11" ht="12.75" customHeight="1">
      <c r="A57" s="100" t="s">
        <v>61</v>
      </c>
      <c r="B57" s="43"/>
      <c r="C57" s="112"/>
      <c r="D57" s="43"/>
      <c r="E57" s="112"/>
      <c r="F57" s="43"/>
      <c r="G57" s="112"/>
      <c r="H57" s="27"/>
      <c r="I57" s="112"/>
      <c r="J57" s="27"/>
      <c r="K57" s="104"/>
    </row>
    <row r="58" spans="1:13" s="3" customFormat="1" ht="12.75">
      <c r="A58" s="101" t="s">
        <v>33</v>
      </c>
      <c r="B58" s="34">
        <v>2035.4461650363883</v>
      </c>
      <c r="C58" s="110">
        <f>(B58/$B$7)*100</f>
        <v>22.14848928222403</v>
      </c>
      <c r="D58" s="34">
        <v>2021</v>
      </c>
      <c r="E58" s="110">
        <f>(D58/$D$7)*100</f>
        <v>22.697663971248875</v>
      </c>
      <c r="F58" s="34">
        <v>2098</v>
      </c>
      <c r="G58" s="110">
        <f>(F58/$F$7)*100</f>
        <v>23.093010456796918</v>
      </c>
      <c r="H58" s="34">
        <f>B58-D58</f>
        <v>14.446165036388265</v>
      </c>
      <c r="I58" s="110">
        <f>IF(D58=0,0,(H58/D58)*100)</f>
        <v>0.7148028221864555</v>
      </c>
      <c r="J58" s="34">
        <f>B58-F58</f>
        <v>-62.553834963611735</v>
      </c>
      <c r="K58" s="107">
        <f>(J58/F58)*100</f>
        <v>-2.9815936588947443</v>
      </c>
      <c r="M58" s="34"/>
    </row>
    <row r="59" spans="1:13" s="3" customFormat="1" ht="12.75">
      <c r="A59" s="101" t="s">
        <v>52</v>
      </c>
      <c r="B59" s="34">
        <v>2864.998406603774</v>
      </c>
      <c r="C59" s="110">
        <f>(B59/$B$7)*100</f>
        <v>31.175173086004072</v>
      </c>
      <c r="D59" s="34">
        <v>2815</v>
      </c>
      <c r="E59" s="110">
        <f>(D59/$D$7)*100</f>
        <v>31.61500449236298</v>
      </c>
      <c r="F59" s="34">
        <v>2719</v>
      </c>
      <c r="G59" s="110">
        <f>(F59/$F$7)*100</f>
        <v>29.928453494771603</v>
      </c>
      <c r="H59" s="34">
        <f>B59-D59</f>
        <v>49.99840660377413</v>
      </c>
      <c r="I59" s="110">
        <f>IF(D59=0,0,(H59/D59)*100)</f>
        <v>1.7761423305070738</v>
      </c>
      <c r="J59" s="34">
        <f>B59-F59</f>
        <v>145.99840660377413</v>
      </c>
      <c r="K59" s="107">
        <f>(J59/F59)*100</f>
        <v>5.369562581970362</v>
      </c>
      <c r="M59" s="34"/>
    </row>
    <row r="60" spans="1:13" s="3" customFormat="1" ht="12.75">
      <c r="A60" s="101" t="s">
        <v>34</v>
      </c>
      <c r="B60" s="34">
        <v>2740.5348481848805</v>
      </c>
      <c r="C60" s="110">
        <f>(B60/$B$7)*100</f>
        <v>29.820836215287056</v>
      </c>
      <c r="D60" s="34">
        <v>2485</v>
      </c>
      <c r="E60" s="110">
        <f>(D60/$D$7)*100</f>
        <v>27.908805031446544</v>
      </c>
      <c r="F60" s="34">
        <v>2770</v>
      </c>
      <c r="G60" s="110">
        <f>(F60/$F$7)*100</f>
        <v>30.489818381948265</v>
      </c>
      <c r="H60" s="34">
        <f>B60-D60</f>
        <v>255.5348481848805</v>
      </c>
      <c r="I60" s="110">
        <f>IF(D60=0,0,(H60/D60)*100)</f>
        <v>10.283092482288954</v>
      </c>
      <c r="J60" s="34">
        <f>B60-F60</f>
        <v>-29.465151815119498</v>
      </c>
      <c r="K60" s="107">
        <f>(J60/F60)*100</f>
        <v>-1.0637238922425811</v>
      </c>
      <c r="M60" s="34"/>
    </row>
    <row r="61" spans="1:13" s="3" customFormat="1" ht="12.75">
      <c r="A61" s="101" t="s">
        <v>35</v>
      </c>
      <c r="B61" s="34">
        <v>1001.5773022199501</v>
      </c>
      <c r="C61" s="110">
        <f>(B61/$B$7)*100</f>
        <v>10.898556063329162</v>
      </c>
      <c r="D61" s="34">
        <v>1002</v>
      </c>
      <c r="E61" s="110">
        <f>(D61/$D$7)*100</f>
        <v>11.253369272237197</v>
      </c>
      <c r="F61" s="34">
        <v>1012</v>
      </c>
      <c r="G61" s="110">
        <f>(F61/$F$7)*100</f>
        <v>11.139240506329113</v>
      </c>
      <c r="H61" s="34">
        <f>B61-D61</f>
        <v>-0.42269778004992986</v>
      </c>
      <c r="I61" s="110">
        <f>IF(D61=0,0,(H61/D61)*100)</f>
        <v>-0.042185407190611764</v>
      </c>
      <c r="J61" s="34">
        <f>B61-F61</f>
        <v>-10.42269778004993</v>
      </c>
      <c r="K61" s="107">
        <f>(J61/F61)*100</f>
        <v>-1.0299108478310206</v>
      </c>
      <c r="M61" s="34"/>
    </row>
    <row r="62" spans="1:13" s="3" customFormat="1" ht="12.75">
      <c r="A62" s="101" t="s">
        <v>32</v>
      </c>
      <c r="B62" s="34">
        <v>547.7555856207887</v>
      </c>
      <c r="C62" s="110">
        <f>(B62/$B$7)*100</f>
        <v>5.960343695547211</v>
      </c>
      <c r="D62" s="34">
        <v>581</v>
      </c>
      <c r="E62" s="110">
        <f>(D62/$D$7)*100</f>
        <v>6.5251572327044025</v>
      </c>
      <c r="F62" s="34">
        <v>486</v>
      </c>
      <c r="G62" s="110">
        <f>(F62/$F$7)*100</f>
        <v>5.3494771601541</v>
      </c>
      <c r="H62" s="34">
        <f>B62-D62</f>
        <v>-33.24441437921132</v>
      </c>
      <c r="I62" s="110">
        <f>IF(D62=0,0,(H62/D62)*100)</f>
        <v>-5.721930185750658</v>
      </c>
      <c r="J62" s="34">
        <f>B62-F62</f>
        <v>61.75558562078868</v>
      </c>
      <c r="K62" s="107">
        <f>(J62/F62)*100</f>
        <v>12.706910621561457</v>
      </c>
      <c r="M62" s="34"/>
    </row>
    <row r="63" spans="1:11" s="3" customFormat="1" ht="5.25" customHeight="1">
      <c r="A63" s="102"/>
      <c r="B63" s="105"/>
      <c r="C63" s="113"/>
      <c r="D63" s="105"/>
      <c r="E63" s="113"/>
      <c r="F63" s="105"/>
      <c r="G63" s="113"/>
      <c r="H63" s="105"/>
      <c r="I63" s="113"/>
      <c r="J63" s="105"/>
      <c r="K63" s="106"/>
    </row>
    <row r="64" spans="1:9" ht="12.75">
      <c r="A64" s="219" t="s">
        <v>63</v>
      </c>
      <c r="I64" s="219" t="s">
        <v>53</v>
      </c>
    </row>
    <row r="65" spans="1:9" ht="12.75">
      <c r="A65" s="219"/>
      <c r="I65" s="219"/>
    </row>
    <row r="66" spans="1:9" ht="12.75">
      <c r="A66" s="219"/>
      <c r="I66" s="219"/>
    </row>
    <row r="67" spans="1:9" ht="12.75">
      <c r="A67" s="219"/>
      <c r="I67" s="219"/>
    </row>
    <row r="68" spans="1:9" ht="12.75">
      <c r="A68" s="219"/>
      <c r="I68" s="219"/>
    </row>
    <row r="72" ht="15">
      <c r="E72" s="208" t="s">
        <v>96</v>
      </c>
    </row>
    <row r="74" spans="6:8" ht="14.25">
      <c r="F74" s="248" t="s">
        <v>149</v>
      </c>
      <c r="G74" s="249"/>
      <c r="H74" s="249"/>
    </row>
    <row r="76" spans="1:11" ht="14.25" customHeight="1">
      <c r="A76" s="209"/>
      <c r="B76" s="250" t="str">
        <f>B5</f>
        <v>Janvier 2018</v>
      </c>
      <c r="C76" s="250"/>
      <c r="D76" s="251" t="str">
        <f>D5</f>
        <v>Janvier 2017</v>
      </c>
      <c r="E76" s="250"/>
      <c r="F76" s="251" t="str">
        <f>F5</f>
        <v>Janvier 2016</v>
      </c>
      <c r="G76" s="252"/>
      <c r="H76" s="253" t="s">
        <v>152</v>
      </c>
      <c r="I76" s="254"/>
      <c r="J76" s="255" t="s">
        <v>153</v>
      </c>
      <c r="K76" s="256"/>
    </row>
    <row r="77" spans="1:11" ht="16.5" customHeight="1">
      <c r="A77" s="210"/>
      <c r="B77" s="211" t="s">
        <v>46</v>
      </c>
      <c r="C77" s="212" t="s">
        <v>54</v>
      </c>
      <c r="D77" s="213" t="s">
        <v>46</v>
      </c>
      <c r="E77" s="212" t="s">
        <v>54</v>
      </c>
      <c r="F77" s="213" t="s">
        <v>46</v>
      </c>
      <c r="G77" s="212" t="s">
        <v>54</v>
      </c>
      <c r="H77" s="213" t="s">
        <v>46</v>
      </c>
      <c r="I77" s="214" t="s">
        <v>54</v>
      </c>
      <c r="J77" s="213" t="s">
        <v>46</v>
      </c>
      <c r="K77" s="215" t="s">
        <v>54</v>
      </c>
    </row>
    <row r="78" spans="1:11" ht="16.5" customHeight="1">
      <c r="A78" s="99" t="s">
        <v>55</v>
      </c>
      <c r="B78" s="60">
        <f>B88+B95+B99+B106+B114+B116</f>
        <v>9190.468891158242</v>
      </c>
      <c r="C78" s="121">
        <v>100</v>
      </c>
      <c r="D78" s="60">
        <f>D88+D95+D99+D106+D114+D116</f>
        <v>8904</v>
      </c>
      <c r="E78" s="121">
        <v>100</v>
      </c>
      <c r="F78" s="60">
        <f>F88+F95+F99+F106+F114+F116</f>
        <v>9085</v>
      </c>
      <c r="G78" s="121">
        <v>100</v>
      </c>
      <c r="H78" s="60">
        <f>B78-D78</f>
        <v>286.4688911582416</v>
      </c>
      <c r="I78" s="122">
        <f>(H78/D78)*100</f>
        <v>3.217305606000018</v>
      </c>
      <c r="J78" s="60">
        <f>B78-F78</f>
        <v>105.4688911582416</v>
      </c>
      <c r="K78" s="87">
        <f>(J78/F78)*100</f>
        <v>1.1609123957979262</v>
      </c>
    </row>
    <row r="79" spans="1:11" ht="6" customHeight="1">
      <c r="A79" s="216"/>
      <c r="B79" s="43"/>
      <c r="C79" s="108"/>
      <c r="D79" s="43"/>
      <c r="E79" s="108"/>
      <c r="F79" s="43"/>
      <c r="G79" s="108"/>
      <c r="H79" s="27"/>
      <c r="I79" s="108"/>
      <c r="J79" s="27"/>
      <c r="K79" s="30"/>
    </row>
    <row r="80" spans="1:11" ht="12.75" customHeight="1">
      <c r="A80" s="100" t="s">
        <v>90</v>
      </c>
      <c r="B80" s="43"/>
      <c r="C80" s="108"/>
      <c r="D80" s="43"/>
      <c r="E80" s="108"/>
      <c r="F80" s="43"/>
      <c r="G80" s="108"/>
      <c r="H80" s="27"/>
      <c r="I80" s="108"/>
      <c r="J80" s="27"/>
      <c r="K80" s="30"/>
    </row>
    <row r="81" spans="1:11" ht="12.75" customHeight="1">
      <c r="A81" s="100" t="s">
        <v>91</v>
      </c>
      <c r="B81" s="43"/>
      <c r="C81" s="108"/>
      <c r="D81" s="43"/>
      <c r="E81" s="108"/>
      <c r="F81" s="43"/>
      <c r="G81" s="108"/>
      <c r="H81" s="27"/>
      <c r="I81" s="108"/>
      <c r="J81" s="27"/>
      <c r="K81" s="30"/>
    </row>
    <row r="82" spans="1:11" ht="12.75" customHeight="1">
      <c r="A82" s="47" t="s">
        <v>15</v>
      </c>
      <c r="B82" s="43">
        <v>3227.09252445384</v>
      </c>
      <c r="C82" s="109">
        <f aca="true" t="shared" si="7" ref="C82:C88">(B82/$B$78)*100</f>
        <v>35.11346986396405</v>
      </c>
      <c r="D82" s="43">
        <v>3157</v>
      </c>
      <c r="E82" s="109">
        <f aca="true" t="shared" si="8" ref="E82:E88">(D82/$D$78)*100</f>
        <v>35.4559748427673</v>
      </c>
      <c r="F82" s="43">
        <v>3187</v>
      </c>
      <c r="G82" s="109">
        <f aca="true" t="shared" si="9" ref="G82:G88">(F82/$F$78)*100</f>
        <v>35.07980187121629</v>
      </c>
      <c r="H82" s="43">
        <f aca="true" t="shared" si="10" ref="H82:H88">B82-D82</f>
        <v>70.09252445383981</v>
      </c>
      <c r="I82" s="109">
        <f aca="true" t="shared" si="11" ref="I82:I88">(H82/D82)*100</f>
        <v>2.220225671645227</v>
      </c>
      <c r="J82" s="43">
        <f aca="true" t="shared" si="12" ref="J82:J88">B82-F82</f>
        <v>40.092524453839815</v>
      </c>
      <c r="K82" s="86">
        <f aca="true" t="shared" si="13" ref="K82:K88">(J82/F82)*100</f>
        <v>1.258002022398488</v>
      </c>
    </row>
    <row r="83" spans="1:11" ht="12.75" customHeight="1">
      <c r="A83" s="47" t="s">
        <v>66</v>
      </c>
      <c r="B83" s="43">
        <v>71.3582437139439</v>
      </c>
      <c r="C83" s="109">
        <f t="shared" si="7"/>
        <v>0.7764374653680035</v>
      </c>
      <c r="D83" s="43">
        <v>52</v>
      </c>
      <c r="E83" s="109">
        <f t="shared" si="8"/>
        <v>0.5840071877807728</v>
      </c>
      <c r="F83" s="43">
        <v>75</v>
      </c>
      <c r="G83" s="109">
        <f t="shared" si="9"/>
        <v>0.8255365987892129</v>
      </c>
      <c r="H83" s="43">
        <f t="shared" si="10"/>
        <v>19.358243713943907</v>
      </c>
      <c r="I83" s="109">
        <f t="shared" si="11"/>
        <v>37.227391757584435</v>
      </c>
      <c r="J83" s="43">
        <f t="shared" si="12"/>
        <v>-3.6417562860560935</v>
      </c>
      <c r="K83" s="86">
        <f t="shared" si="13"/>
        <v>-4.855675048074792</v>
      </c>
    </row>
    <row r="84" spans="1:11" ht="12.75" customHeight="1">
      <c r="A84" s="47" t="s">
        <v>67</v>
      </c>
      <c r="B84" s="43">
        <v>90.9710198982434</v>
      </c>
      <c r="C84" s="109">
        <f t="shared" si="7"/>
        <v>0.9898408990401212</v>
      </c>
      <c r="D84" s="43">
        <v>85</v>
      </c>
      <c r="E84" s="109">
        <f t="shared" si="8"/>
        <v>0.9546271338724168</v>
      </c>
      <c r="F84" s="43">
        <v>71</v>
      </c>
      <c r="G84" s="109">
        <f t="shared" si="9"/>
        <v>0.7815079801871216</v>
      </c>
      <c r="H84" s="43">
        <f t="shared" si="10"/>
        <v>5.971019898243398</v>
      </c>
      <c r="I84" s="109">
        <f t="shared" si="11"/>
        <v>7.024729292051056</v>
      </c>
      <c r="J84" s="43">
        <f t="shared" si="12"/>
        <v>19.971019898243398</v>
      </c>
      <c r="K84" s="86">
        <f t="shared" si="13"/>
        <v>28.128197039779433</v>
      </c>
    </row>
    <row r="85" spans="1:11" ht="12.75" customHeight="1">
      <c r="A85" s="47" t="s">
        <v>68</v>
      </c>
      <c r="B85" s="43">
        <v>67.1642817286581</v>
      </c>
      <c r="C85" s="109">
        <f t="shared" si="7"/>
        <v>0.730803645864837</v>
      </c>
      <c r="D85" s="43">
        <v>58</v>
      </c>
      <c r="E85" s="109">
        <f t="shared" si="8"/>
        <v>0.651392632524708</v>
      </c>
      <c r="F85" s="43">
        <v>59</v>
      </c>
      <c r="G85" s="109">
        <f t="shared" si="9"/>
        <v>0.6494221243808476</v>
      </c>
      <c r="H85" s="43">
        <f t="shared" si="10"/>
        <v>9.164281728658096</v>
      </c>
      <c r="I85" s="109">
        <f t="shared" si="11"/>
        <v>15.800485739065683</v>
      </c>
      <c r="J85" s="43">
        <f t="shared" si="12"/>
        <v>8.164281728658096</v>
      </c>
      <c r="K85" s="86">
        <f t="shared" si="13"/>
        <v>13.837765641793384</v>
      </c>
    </row>
    <row r="86" spans="1:16" ht="12.75" customHeight="1">
      <c r="A86" s="47" t="s">
        <v>69</v>
      </c>
      <c r="B86" s="43">
        <v>67.0958799448556</v>
      </c>
      <c r="C86" s="109">
        <f t="shared" si="7"/>
        <v>0.7300593771598061</v>
      </c>
      <c r="D86" s="43">
        <v>53</v>
      </c>
      <c r="E86" s="109">
        <f t="shared" si="8"/>
        <v>0.5952380952380952</v>
      </c>
      <c r="F86" s="43">
        <v>56</v>
      </c>
      <c r="G86" s="109">
        <f t="shared" si="9"/>
        <v>0.616400660429279</v>
      </c>
      <c r="H86" s="43">
        <f t="shared" si="10"/>
        <v>14.095879944855596</v>
      </c>
      <c r="I86" s="109">
        <f t="shared" si="11"/>
        <v>26.595999895953952</v>
      </c>
      <c r="J86" s="43">
        <f t="shared" si="12"/>
        <v>11.095879944855596</v>
      </c>
      <c r="K86" s="86">
        <f t="shared" si="13"/>
        <v>19.814071330099278</v>
      </c>
      <c r="P86" s="217"/>
    </row>
    <row r="87" spans="1:11" ht="12.75" customHeight="1">
      <c r="A87" s="220" t="s">
        <v>87</v>
      </c>
      <c r="B87" s="43">
        <v>174.476991281378</v>
      </c>
      <c r="C87" s="109">
        <f t="shared" si="7"/>
        <v>1.8984558170827917</v>
      </c>
      <c r="D87" s="43">
        <v>230</v>
      </c>
      <c r="E87" s="109">
        <f t="shared" si="8"/>
        <v>2.5831087151841867</v>
      </c>
      <c r="F87" s="43">
        <v>194</v>
      </c>
      <c r="G87" s="109">
        <f t="shared" si="9"/>
        <v>2.135388002201431</v>
      </c>
      <c r="H87" s="43">
        <f t="shared" si="10"/>
        <v>-55.52300871862201</v>
      </c>
      <c r="I87" s="109">
        <f t="shared" si="11"/>
        <v>-24.140438573313915</v>
      </c>
      <c r="J87" s="43">
        <f t="shared" si="12"/>
        <v>-19.52300871862201</v>
      </c>
      <c r="K87" s="123">
        <f t="shared" si="13"/>
        <v>-10.063406555990726</v>
      </c>
    </row>
    <row r="88" spans="1:11" ht="12.75" customHeight="1">
      <c r="A88" s="100" t="s">
        <v>70</v>
      </c>
      <c r="B88" s="97">
        <v>3698.158941020919</v>
      </c>
      <c r="C88" s="114">
        <f t="shared" si="7"/>
        <v>40.239067068479606</v>
      </c>
      <c r="D88" s="97">
        <v>3635</v>
      </c>
      <c r="E88" s="114">
        <f t="shared" si="8"/>
        <v>40.824348607367476</v>
      </c>
      <c r="F88" s="97">
        <v>3642</v>
      </c>
      <c r="G88" s="114">
        <f t="shared" si="9"/>
        <v>40.08805723720418</v>
      </c>
      <c r="H88" s="97">
        <f t="shared" si="10"/>
        <v>63.158941020918974</v>
      </c>
      <c r="I88" s="114">
        <f t="shared" si="11"/>
        <v>1.7375224489936443</v>
      </c>
      <c r="J88" s="97">
        <f t="shared" si="12"/>
        <v>56.158941020918974</v>
      </c>
      <c r="K88" s="118">
        <f t="shared" si="13"/>
        <v>1.541980807823146</v>
      </c>
    </row>
    <row r="89" spans="1:11" s="3" customFormat="1" ht="6" customHeight="1">
      <c r="A89" s="101"/>
      <c r="B89" s="34"/>
      <c r="C89" s="110"/>
      <c r="D89" s="34"/>
      <c r="E89" s="110"/>
      <c r="F89" s="34"/>
      <c r="G89" s="110"/>
      <c r="H89" s="34"/>
      <c r="I89" s="110"/>
      <c r="J89" s="34"/>
      <c r="K89" s="107"/>
    </row>
    <row r="90" spans="1:11" s="3" customFormat="1" ht="12.75">
      <c r="A90" s="47" t="s">
        <v>16</v>
      </c>
      <c r="B90" s="34">
        <v>1737.4186266039</v>
      </c>
      <c r="C90" s="110">
        <f aca="true" t="shared" si="14" ref="C90:C95">(B90/$B$78)*100</f>
        <v>18.90457001900519</v>
      </c>
      <c r="D90" s="34">
        <v>1703</v>
      </c>
      <c r="E90" s="110">
        <f aca="true" t="shared" si="15" ref="E90:E95">(D90/$D$78)*100</f>
        <v>19.126235399820306</v>
      </c>
      <c r="F90" s="34">
        <v>1804</v>
      </c>
      <c r="G90" s="110">
        <f aca="true" t="shared" si="16" ref="G90:G95">(F90/$F$78)*100</f>
        <v>19.8569069895432</v>
      </c>
      <c r="H90" s="34">
        <f aca="true" t="shared" si="17" ref="H90:H95">B90-D90</f>
        <v>34.418626603900066</v>
      </c>
      <c r="I90" s="110">
        <f>(H90/D90)*100</f>
        <v>2.021058520487379</v>
      </c>
      <c r="J90" s="34">
        <f aca="true" t="shared" si="18" ref="J90:J95">B90-F90</f>
        <v>-66.58137339609993</v>
      </c>
      <c r="K90" s="107">
        <f aca="true" t="shared" si="19" ref="K90:K95">(J90/F90)*100</f>
        <v>-3.690763492023278</v>
      </c>
    </row>
    <row r="91" spans="1:11" s="3" customFormat="1" ht="12.75">
      <c r="A91" s="47" t="s">
        <v>71</v>
      </c>
      <c r="B91" s="34">
        <v>34.5183155169196</v>
      </c>
      <c r="C91" s="110">
        <f t="shared" si="14"/>
        <v>0.3755881873462213</v>
      </c>
      <c r="D91" s="34">
        <v>18</v>
      </c>
      <c r="E91" s="110">
        <f t="shared" si="15"/>
        <v>0.20215633423180593</v>
      </c>
      <c r="F91" s="34">
        <v>14</v>
      </c>
      <c r="G91" s="110">
        <f t="shared" si="16"/>
        <v>0.15410016510731975</v>
      </c>
      <c r="H91" s="34">
        <f t="shared" si="17"/>
        <v>16.5183155169196</v>
      </c>
      <c r="I91" s="110">
        <f>IF(D91=0,0,(H91/D91)*100)</f>
        <v>91.76841953844223</v>
      </c>
      <c r="J91" s="34">
        <f t="shared" si="18"/>
        <v>20.5183155169196</v>
      </c>
      <c r="K91" s="107">
        <f t="shared" si="19"/>
        <v>146.5593965494257</v>
      </c>
    </row>
    <row r="92" spans="1:11" ht="12.75" customHeight="1">
      <c r="A92" s="220" t="s">
        <v>72</v>
      </c>
      <c r="B92" s="43">
        <v>11.8456573471268</v>
      </c>
      <c r="C92" s="109">
        <f t="shared" si="14"/>
        <v>0.12889067453917397</v>
      </c>
      <c r="D92" s="43">
        <v>9</v>
      </c>
      <c r="E92" s="109">
        <f t="shared" si="15"/>
        <v>0.10107816711590296</v>
      </c>
      <c r="F92" s="43">
        <v>5</v>
      </c>
      <c r="G92" s="109">
        <f t="shared" si="16"/>
        <v>0.0550357732526142</v>
      </c>
      <c r="H92" s="43">
        <f t="shared" si="17"/>
        <v>2.8456573471267994</v>
      </c>
      <c r="I92" s="109">
        <f>IF(D92=0,0,(H92/D92)*100)</f>
        <v>31.618414968075548</v>
      </c>
      <c r="J92" s="43">
        <f t="shared" si="18"/>
        <v>6.845657347126799</v>
      </c>
      <c r="K92" s="123">
        <f t="shared" si="19"/>
        <v>136.91314694253597</v>
      </c>
    </row>
    <row r="93" spans="1:11" ht="12.75" customHeight="1">
      <c r="A93" s="115" t="s">
        <v>73</v>
      </c>
      <c r="B93" s="43">
        <v>29.5580572463154</v>
      </c>
      <c r="C93" s="109">
        <f t="shared" si="14"/>
        <v>0.3216164223650433</v>
      </c>
      <c r="D93" s="43">
        <v>50</v>
      </c>
      <c r="E93" s="109">
        <f t="shared" si="15"/>
        <v>0.5615453728661276</v>
      </c>
      <c r="F93" s="43">
        <v>43</v>
      </c>
      <c r="G93" s="109">
        <f t="shared" si="16"/>
        <v>0.47330764997248215</v>
      </c>
      <c r="H93" s="43">
        <f t="shared" si="17"/>
        <v>-20.4419427536846</v>
      </c>
      <c r="I93" s="109">
        <f>IF(D93=0,0,(H93/D93)*100)</f>
        <v>-40.8838855073692</v>
      </c>
      <c r="J93" s="43">
        <f t="shared" si="18"/>
        <v>-13.4419427536846</v>
      </c>
      <c r="K93" s="123">
        <f t="shared" si="19"/>
        <v>-31.260331985313023</v>
      </c>
    </row>
    <row r="94" spans="1:11" s="3" customFormat="1" ht="12.75">
      <c r="A94" s="47" t="s">
        <v>88</v>
      </c>
      <c r="B94" s="34">
        <v>88.403521341146</v>
      </c>
      <c r="C94" s="110">
        <f t="shared" si="14"/>
        <v>0.9619043640547574</v>
      </c>
      <c r="D94" s="34">
        <v>95</v>
      </c>
      <c r="E94" s="110">
        <f t="shared" si="15"/>
        <v>1.0669362084456424</v>
      </c>
      <c r="F94" s="34">
        <v>117</v>
      </c>
      <c r="G94" s="110">
        <f t="shared" si="16"/>
        <v>1.2878370941111723</v>
      </c>
      <c r="H94" s="34">
        <f t="shared" si="17"/>
        <v>-6.5964786588539965</v>
      </c>
      <c r="I94" s="110">
        <f>IF(D94=0,0,(H94/D94)*100)</f>
        <v>-6.9436617461621015</v>
      </c>
      <c r="J94" s="34">
        <f t="shared" si="18"/>
        <v>-28.596478658853997</v>
      </c>
      <c r="K94" s="107">
        <f t="shared" si="19"/>
        <v>-24.441434751157264</v>
      </c>
    </row>
    <row r="95" spans="1:11" s="3" customFormat="1" ht="12.75">
      <c r="A95" s="116" t="s">
        <v>74</v>
      </c>
      <c r="B95" s="98">
        <v>1901.7441780554077</v>
      </c>
      <c r="C95" s="120">
        <f t="shared" si="14"/>
        <v>20.69256966731039</v>
      </c>
      <c r="D95" s="98">
        <v>1875</v>
      </c>
      <c r="E95" s="120">
        <f t="shared" si="15"/>
        <v>21.057951482479783</v>
      </c>
      <c r="F95" s="98">
        <v>1983</v>
      </c>
      <c r="G95" s="120">
        <f t="shared" si="16"/>
        <v>21.827187671986792</v>
      </c>
      <c r="H95" s="98">
        <f t="shared" si="17"/>
        <v>26.7441780554077</v>
      </c>
      <c r="I95" s="120">
        <f>IF(D95=0,0,(H95/D95)*100)</f>
        <v>1.4263561629550774</v>
      </c>
      <c r="J95" s="98">
        <f t="shared" si="18"/>
        <v>-81.2558219445923</v>
      </c>
      <c r="K95" s="119">
        <f t="shared" si="19"/>
        <v>-4.097620874664261</v>
      </c>
    </row>
    <row r="96" spans="1:11" s="3" customFormat="1" ht="6" customHeight="1">
      <c r="A96" s="101"/>
      <c r="B96" s="34"/>
      <c r="C96" s="110"/>
      <c r="D96" s="34"/>
      <c r="E96" s="110"/>
      <c r="F96" s="34"/>
      <c r="G96" s="110"/>
      <c r="H96" s="34"/>
      <c r="I96" s="110"/>
      <c r="J96" s="34"/>
      <c r="K96" s="107"/>
    </row>
    <row r="97" spans="1:11" s="3" customFormat="1" ht="12.75">
      <c r="A97" s="47" t="s">
        <v>75</v>
      </c>
      <c r="B97" s="34">
        <v>72.0795513665559</v>
      </c>
      <c r="C97" s="110">
        <f>(B97/$B$78)*100</f>
        <v>0.7842858968371088</v>
      </c>
      <c r="D97" s="34">
        <v>60</v>
      </c>
      <c r="E97" s="110">
        <f>(D97/$D$78)*100</f>
        <v>0.6738544474393532</v>
      </c>
      <c r="F97" s="34">
        <v>27</v>
      </c>
      <c r="G97" s="110">
        <f>(F97/$F$78)*100</f>
        <v>0.2971931755641167</v>
      </c>
      <c r="H97" s="34">
        <f>B97-D97</f>
        <v>12.079551366555904</v>
      </c>
      <c r="I97" s="110">
        <f>IF(D97=0,0,(H97/D97)*100)</f>
        <v>20.13258561092651</v>
      </c>
      <c r="J97" s="34">
        <f>B97-F97</f>
        <v>45.079551366555904</v>
      </c>
      <c r="K97" s="107">
        <f>(J97/F97)*100</f>
        <v>166.96130135761447</v>
      </c>
    </row>
    <row r="98" spans="1:11" s="3" customFormat="1" ht="12.75">
      <c r="A98" s="47" t="s">
        <v>76</v>
      </c>
      <c r="B98" s="34">
        <v>15.9558512768438</v>
      </c>
      <c r="C98" s="110">
        <f>(B98/$B$78)*100</f>
        <v>0.17361302742882082</v>
      </c>
      <c r="D98" s="34">
        <v>9</v>
      </c>
      <c r="E98" s="110">
        <f>(D98/$D$78)*100</f>
        <v>0.10107816711590296</v>
      </c>
      <c r="F98" s="34">
        <v>19</v>
      </c>
      <c r="G98" s="110">
        <f>(F98/$F$78)*100</f>
        <v>0.20913593835993394</v>
      </c>
      <c r="H98" s="34">
        <f>B98-D98</f>
        <v>6.9558512768438</v>
      </c>
      <c r="I98" s="110">
        <f>IF(D98=0,0,(H98/D98)*100)</f>
        <v>77.28723640937557</v>
      </c>
      <c r="J98" s="34">
        <f>B98-F98</f>
        <v>-3.0441487231561997</v>
      </c>
      <c r="K98" s="107">
        <f>(J98/F98)*100</f>
        <v>-16.021835385032627</v>
      </c>
    </row>
    <row r="99" spans="1:11" s="3" customFormat="1" ht="12.75">
      <c r="A99" s="116" t="s">
        <v>77</v>
      </c>
      <c r="B99" s="98">
        <v>88.0354026433997</v>
      </c>
      <c r="C99" s="120">
        <f>(B99/$B$78)*100</f>
        <v>0.9578989242659297</v>
      </c>
      <c r="D99" s="98">
        <v>69</v>
      </c>
      <c r="E99" s="120">
        <f>(D99/$D$78)*100</f>
        <v>0.7749326145552561</v>
      </c>
      <c r="F99" s="98">
        <v>46</v>
      </c>
      <c r="G99" s="120">
        <f>(F99/$F$78)*100</f>
        <v>0.5063291139240507</v>
      </c>
      <c r="H99" s="98">
        <f>B99-D99</f>
        <v>19.035402643399706</v>
      </c>
      <c r="I99" s="120">
        <f>IF(D99=0,0,(H99/D99)*100)</f>
        <v>27.587540062898125</v>
      </c>
      <c r="J99" s="98">
        <f>B99-F99</f>
        <v>42.035402643399706</v>
      </c>
      <c r="K99" s="119">
        <f>(J99/F99)*100</f>
        <v>91.38131009434719</v>
      </c>
    </row>
    <row r="100" spans="1:11" s="3" customFormat="1" ht="6" customHeight="1">
      <c r="A100" s="101"/>
      <c r="B100" s="34"/>
      <c r="C100" s="110"/>
      <c r="D100" s="34"/>
      <c r="E100" s="110"/>
      <c r="F100" s="34"/>
      <c r="G100" s="110"/>
      <c r="H100" s="34"/>
      <c r="I100" s="110"/>
      <c r="J100" s="34"/>
      <c r="K100" s="107"/>
    </row>
    <row r="101" spans="1:11" s="3" customFormat="1" ht="12.75">
      <c r="A101" s="47" t="s">
        <v>78</v>
      </c>
      <c r="B101" s="34">
        <v>15.7160686732843</v>
      </c>
      <c r="C101" s="110">
        <f aca="true" t="shared" si="20" ref="C101:C106">(B101/$B$78)*100</f>
        <v>0.1710039918464232</v>
      </c>
      <c r="D101" s="34">
        <v>42</v>
      </c>
      <c r="E101" s="110">
        <f aca="true" t="shared" si="21" ref="E101:E106">(D101/$D$78)*100</f>
        <v>0.4716981132075472</v>
      </c>
      <c r="F101" s="34">
        <v>60</v>
      </c>
      <c r="G101" s="110">
        <f aca="true" t="shared" si="22" ref="G101:G106">(F101/$F$78)*100</f>
        <v>0.6604292790313704</v>
      </c>
      <c r="H101" s="34">
        <f aca="true" t="shared" si="23" ref="H101:H106">B101-D101</f>
        <v>-26.283931326715702</v>
      </c>
      <c r="I101" s="110">
        <f aca="true" t="shared" si="24" ref="I101:I106">IF(D101=0,0,(H101/D101)*100)</f>
        <v>-62.58078887313262</v>
      </c>
      <c r="J101" s="34">
        <f aca="true" t="shared" si="25" ref="J101:J106">B101-F101</f>
        <v>-44.2839313267157</v>
      </c>
      <c r="K101" s="107">
        <f>(J101/F101)*100</f>
        <v>-73.80655221119284</v>
      </c>
    </row>
    <row r="102" spans="1:11" s="3" customFormat="1" ht="12.75">
      <c r="A102" s="47" t="s">
        <v>79</v>
      </c>
      <c r="B102" s="34">
        <v>11.9009145290146</v>
      </c>
      <c r="C102" s="110">
        <f t="shared" si="20"/>
        <v>0.12949191896470005</v>
      </c>
      <c r="D102" s="34">
        <v>5</v>
      </c>
      <c r="E102" s="110">
        <f t="shared" si="21"/>
        <v>0.05615453728661276</v>
      </c>
      <c r="F102" s="34">
        <v>15</v>
      </c>
      <c r="G102" s="110">
        <f t="shared" si="22"/>
        <v>0.1651073197578426</v>
      </c>
      <c r="H102" s="34">
        <f t="shared" si="23"/>
        <v>6.9009145290145995</v>
      </c>
      <c r="I102" s="110">
        <f t="shared" si="24"/>
        <v>138.018290580292</v>
      </c>
      <c r="J102" s="34">
        <f t="shared" si="25"/>
        <v>-3.0990854709854005</v>
      </c>
      <c r="K102" s="107">
        <f>(J102/F102)*100</f>
        <v>-20.660569806569338</v>
      </c>
    </row>
    <row r="103" spans="1:11" s="3" customFormat="1" ht="12.75">
      <c r="A103" s="47" t="s">
        <v>80</v>
      </c>
      <c r="B103" s="34">
        <v>74.6137717631019</v>
      </c>
      <c r="C103" s="110">
        <f t="shared" si="20"/>
        <v>0.8118603375599762</v>
      </c>
      <c r="D103" s="34">
        <v>53</v>
      </c>
      <c r="E103" s="110">
        <f t="shared" si="21"/>
        <v>0.5952380952380952</v>
      </c>
      <c r="F103" s="34">
        <v>69</v>
      </c>
      <c r="G103" s="110">
        <f t="shared" si="22"/>
        <v>0.7594936708860759</v>
      </c>
      <c r="H103" s="34">
        <f t="shared" si="23"/>
        <v>21.613771763101894</v>
      </c>
      <c r="I103" s="110">
        <f t="shared" si="24"/>
        <v>40.78070143981489</v>
      </c>
      <c r="J103" s="34">
        <f t="shared" si="25"/>
        <v>5.613771763101894</v>
      </c>
      <c r="K103" s="107">
        <f>(J103/F103)*100</f>
        <v>8.135901105944775</v>
      </c>
    </row>
    <row r="104" spans="1:11" ht="12.75" customHeight="1">
      <c r="A104" s="221" t="s">
        <v>81</v>
      </c>
      <c r="B104" s="43">
        <v>5.91256301075143</v>
      </c>
      <c r="C104" s="109">
        <f t="shared" si="20"/>
        <v>0.06433363825908442</v>
      </c>
      <c r="D104" s="43">
        <v>10</v>
      </c>
      <c r="E104" s="109">
        <f t="shared" si="21"/>
        <v>0.11230907457322552</v>
      </c>
      <c r="F104" s="43">
        <v>4</v>
      </c>
      <c r="G104" s="109">
        <f t="shared" si="22"/>
        <v>0.04402861860209136</v>
      </c>
      <c r="H104" s="43">
        <f t="shared" si="23"/>
        <v>-4.08743698924857</v>
      </c>
      <c r="I104" s="109">
        <f t="shared" si="24"/>
        <v>-40.874369892485696</v>
      </c>
      <c r="J104" s="43">
        <f t="shared" si="25"/>
        <v>1.9125630107514304</v>
      </c>
      <c r="K104" s="86">
        <f>IF(F104=0,0,(J104/F104)*100)</f>
        <v>47.81407526878576</v>
      </c>
    </row>
    <row r="105" spans="1:11" s="3" customFormat="1" ht="12.75" customHeight="1">
      <c r="A105" s="117" t="s">
        <v>89</v>
      </c>
      <c r="B105" s="34">
        <v>40.5211115260662</v>
      </c>
      <c r="C105" s="110">
        <f t="shared" si="20"/>
        <v>0.44090363621218315</v>
      </c>
      <c r="D105" s="34">
        <v>43</v>
      </c>
      <c r="E105" s="110">
        <f t="shared" si="21"/>
        <v>0.4829290206648697</v>
      </c>
      <c r="F105" s="34">
        <v>32</v>
      </c>
      <c r="G105" s="110">
        <f t="shared" si="22"/>
        <v>0.3522289488167309</v>
      </c>
      <c r="H105" s="34">
        <f t="shared" si="23"/>
        <v>-2.4788884739338</v>
      </c>
      <c r="I105" s="110">
        <f t="shared" si="24"/>
        <v>-5.764856916125117</v>
      </c>
      <c r="J105" s="34">
        <f t="shared" si="25"/>
        <v>8.5211115260662</v>
      </c>
      <c r="K105" s="107">
        <f>(J105/F105)*100</f>
        <v>26.628473518956874</v>
      </c>
    </row>
    <row r="106" spans="1:11" s="3" customFormat="1" ht="12.75">
      <c r="A106" s="222" t="s">
        <v>82</v>
      </c>
      <c r="B106" s="98">
        <v>148.6644295022184</v>
      </c>
      <c r="C106" s="120">
        <f t="shared" si="20"/>
        <v>1.6175935228423668</v>
      </c>
      <c r="D106" s="98">
        <v>153</v>
      </c>
      <c r="E106" s="120">
        <f t="shared" si="21"/>
        <v>1.7183288409703505</v>
      </c>
      <c r="F106" s="98">
        <v>180</v>
      </c>
      <c r="G106" s="120">
        <f t="shared" si="22"/>
        <v>1.981287837094111</v>
      </c>
      <c r="H106" s="98">
        <f t="shared" si="23"/>
        <v>-4.335570497781589</v>
      </c>
      <c r="I106" s="120">
        <f t="shared" si="24"/>
        <v>-2.833706207700385</v>
      </c>
      <c r="J106" s="98">
        <f t="shared" si="25"/>
        <v>-31.33557049778159</v>
      </c>
      <c r="K106" s="119">
        <f>(J106/F106)*100</f>
        <v>-17.408650276545327</v>
      </c>
    </row>
    <row r="107" spans="1:11" s="3" customFormat="1" ht="6" customHeight="1">
      <c r="A107" s="101"/>
      <c r="B107" s="34"/>
      <c r="C107" s="110"/>
      <c r="D107" s="34"/>
      <c r="E107" s="110"/>
      <c r="F107" s="34"/>
      <c r="G107" s="110"/>
      <c r="H107" s="34"/>
      <c r="I107" s="110"/>
      <c r="J107" s="34"/>
      <c r="K107" s="107"/>
    </row>
    <row r="108" spans="1:11" s="3" customFormat="1" ht="12.75">
      <c r="A108" s="223" t="s">
        <v>83</v>
      </c>
      <c r="B108" s="224">
        <v>798.88265280204</v>
      </c>
      <c r="C108" s="110">
        <f aca="true" t="shared" si="26" ref="C108:C114">(B108/$B$78)*100</f>
        <v>8.692512452445282</v>
      </c>
      <c r="D108" s="225">
        <v>623</v>
      </c>
      <c r="E108" s="110">
        <f aca="true" t="shared" si="27" ref="E108:E114">(D108/$D$78)*100</f>
        <v>6.99685534591195</v>
      </c>
      <c r="F108" s="226">
        <v>689</v>
      </c>
      <c r="G108" s="110">
        <f aca="true" t="shared" si="28" ref="G108:G114">(F108/$F$78)*100</f>
        <v>7.583929554210236</v>
      </c>
      <c r="H108" s="34">
        <f aca="true" t="shared" si="29" ref="H108:H114">B108-D108</f>
        <v>175.88265280203996</v>
      </c>
      <c r="I108" s="110">
        <f>IF(D108=0,0,(H108/D108)*100)</f>
        <v>28.231565457791323</v>
      </c>
      <c r="J108" s="34">
        <f aca="true" t="shared" si="30" ref="J108:J114">B108-F108</f>
        <v>109.88265280203996</v>
      </c>
      <c r="K108" s="107">
        <f aca="true" t="shared" si="31" ref="K108:K114">(J108/F108)*100</f>
        <v>15.94813538491146</v>
      </c>
    </row>
    <row r="109" spans="1:11" s="3" customFormat="1" ht="12.75">
      <c r="A109" s="223" t="s">
        <v>84</v>
      </c>
      <c r="B109" s="224">
        <v>198.983287134257</v>
      </c>
      <c r="C109" s="110">
        <f t="shared" si="26"/>
        <v>2.1651048438419758</v>
      </c>
      <c r="D109" s="225">
        <v>154</v>
      </c>
      <c r="E109" s="110">
        <f t="shared" si="27"/>
        <v>1.729559748427673</v>
      </c>
      <c r="F109" s="226">
        <v>169</v>
      </c>
      <c r="G109" s="110">
        <f t="shared" si="28"/>
        <v>1.8602091359383601</v>
      </c>
      <c r="H109" s="34">
        <f t="shared" si="29"/>
        <v>44.98328713425701</v>
      </c>
      <c r="I109" s="110">
        <f>IF(D109=0,0,(H109/D109)*100)</f>
        <v>29.2099267105565</v>
      </c>
      <c r="J109" s="34">
        <f t="shared" si="30"/>
        <v>29.98328713425701</v>
      </c>
      <c r="K109" s="107">
        <f t="shared" si="31"/>
        <v>17.74159002027042</v>
      </c>
    </row>
    <row r="110" spans="1:11" s="3" customFormat="1" ht="12.75">
      <c r="A110" s="223" t="s">
        <v>92</v>
      </c>
      <c r="B110" s="34">
        <v>420</v>
      </c>
      <c r="C110" s="124">
        <f t="shared" si="26"/>
        <v>4.569951816104443</v>
      </c>
      <c r="D110" s="34">
        <v>393</v>
      </c>
      <c r="E110" s="124">
        <f t="shared" si="27"/>
        <v>4.413746630727763</v>
      </c>
      <c r="F110" s="34">
        <v>443</v>
      </c>
      <c r="G110" s="124">
        <f t="shared" si="28"/>
        <v>4.876169510181618</v>
      </c>
      <c r="H110" s="34">
        <f t="shared" si="29"/>
        <v>27</v>
      </c>
      <c r="I110" s="110">
        <f>IF(D110=0,0,(H110/D110)*100)</f>
        <v>6.870229007633588</v>
      </c>
      <c r="J110" s="34">
        <f t="shared" si="30"/>
        <v>-23</v>
      </c>
      <c r="K110" s="107">
        <f t="shared" si="31"/>
        <v>-5.191873589164786</v>
      </c>
    </row>
    <row r="111" spans="1:11" s="5" customFormat="1" ht="11.25">
      <c r="A111" s="115" t="s">
        <v>93</v>
      </c>
      <c r="B111" s="34">
        <v>306</v>
      </c>
      <c r="C111" s="124">
        <f t="shared" si="26"/>
        <v>3.329536323161809</v>
      </c>
      <c r="D111" s="34">
        <v>319</v>
      </c>
      <c r="E111" s="124">
        <f t="shared" si="27"/>
        <v>3.582659478885894</v>
      </c>
      <c r="F111" s="34">
        <v>251</v>
      </c>
      <c r="G111" s="124">
        <f t="shared" si="28"/>
        <v>2.7627958172812326</v>
      </c>
      <c r="H111" s="34">
        <f t="shared" si="29"/>
        <v>-13</v>
      </c>
      <c r="I111" s="110">
        <f>IF(D111=0,0,(H111/D111)*100)</f>
        <v>-4.075235109717868</v>
      </c>
      <c r="J111" s="34">
        <f t="shared" si="30"/>
        <v>55</v>
      </c>
      <c r="K111" s="107">
        <f t="shared" si="31"/>
        <v>21.91235059760956</v>
      </c>
    </row>
    <row r="112" spans="1:11" s="4" customFormat="1" ht="12.75" customHeight="1">
      <c r="A112" s="220" t="s">
        <v>27</v>
      </c>
      <c r="B112" s="43">
        <v>1587</v>
      </c>
      <c r="C112" s="125">
        <f t="shared" si="26"/>
        <v>17.26788936228036</v>
      </c>
      <c r="D112" s="43">
        <v>1641</v>
      </c>
      <c r="E112" s="125">
        <f t="shared" si="27"/>
        <v>18.429919137466307</v>
      </c>
      <c r="F112" s="43">
        <v>1658</v>
      </c>
      <c r="G112" s="125">
        <f t="shared" si="28"/>
        <v>18.24986241056687</v>
      </c>
      <c r="H112" s="126">
        <f t="shared" si="29"/>
        <v>-54</v>
      </c>
      <c r="I112" s="109">
        <f>(H112/D112)*100</f>
        <v>-3.2906764168190126</v>
      </c>
      <c r="J112" s="126">
        <f t="shared" si="30"/>
        <v>-71</v>
      </c>
      <c r="K112" s="86">
        <f t="shared" si="31"/>
        <v>-4.28226779252111</v>
      </c>
    </row>
    <row r="113" spans="1:11" s="3" customFormat="1" ht="12.75">
      <c r="A113" s="47" t="s">
        <v>94</v>
      </c>
      <c r="B113" s="34">
        <v>43</v>
      </c>
      <c r="C113" s="110">
        <f t="shared" si="26"/>
        <v>0.4678760192678359</v>
      </c>
      <c r="D113" s="34">
        <v>42</v>
      </c>
      <c r="E113" s="110">
        <f t="shared" si="27"/>
        <v>0.4716981132075472</v>
      </c>
      <c r="F113" s="34">
        <v>24</v>
      </c>
      <c r="G113" s="110">
        <f t="shared" si="28"/>
        <v>0.26417171161254815</v>
      </c>
      <c r="H113" s="34">
        <f t="shared" si="29"/>
        <v>1</v>
      </c>
      <c r="I113" s="110">
        <f>IF(D113=0,0,(H113/D113)*100)</f>
        <v>2.380952380952381</v>
      </c>
      <c r="J113" s="34">
        <f t="shared" si="30"/>
        <v>19</v>
      </c>
      <c r="K113" s="107">
        <f t="shared" si="31"/>
        <v>79.16666666666666</v>
      </c>
    </row>
    <row r="114" spans="1:11" s="3" customFormat="1" ht="12.75">
      <c r="A114" s="116" t="s">
        <v>85</v>
      </c>
      <c r="B114" s="98">
        <f>SUM(B108:B113)</f>
        <v>3353.865939936297</v>
      </c>
      <c r="C114" s="120">
        <f t="shared" si="26"/>
        <v>36.49287081710171</v>
      </c>
      <c r="D114" s="98">
        <v>3172</v>
      </c>
      <c r="E114" s="120">
        <f t="shared" si="27"/>
        <v>35.62443845462713</v>
      </c>
      <c r="F114" s="98">
        <v>3234</v>
      </c>
      <c r="G114" s="120">
        <f t="shared" si="28"/>
        <v>35.597138139790864</v>
      </c>
      <c r="H114" s="98">
        <f t="shared" si="29"/>
        <v>181.86593993629685</v>
      </c>
      <c r="I114" s="120">
        <f>IF(D114=0,0,(H114/D114)*100)</f>
        <v>5.733478560412889</v>
      </c>
      <c r="J114" s="98">
        <f t="shared" si="30"/>
        <v>119.86593993629685</v>
      </c>
      <c r="K114" s="119">
        <f t="shared" si="31"/>
        <v>3.7064298063171566</v>
      </c>
    </row>
    <row r="115" spans="1:11" s="3" customFormat="1" ht="3" customHeight="1">
      <c r="A115" s="101"/>
      <c r="B115" s="34"/>
      <c r="C115" s="110"/>
      <c r="D115" s="34"/>
      <c r="E115" s="110"/>
      <c r="F115" s="34"/>
      <c r="G115" s="110"/>
      <c r="H115" s="34"/>
      <c r="I115" s="110"/>
      <c r="J115" s="34"/>
      <c r="K115" s="107"/>
    </row>
    <row r="116" spans="1:11" s="3" customFormat="1" ht="12.75">
      <c r="A116" s="47" t="s">
        <v>86</v>
      </c>
      <c r="B116" s="34"/>
      <c r="C116" s="110">
        <f>(B116/$B$78)*100</f>
        <v>0</v>
      </c>
      <c r="D116" s="34"/>
      <c r="E116" s="110">
        <f>(D116/$D$78)*100</f>
        <v>0</v>
      </c>
      <c r="F116" s="34"/>
      <c r="G116" s="110">
        <f>(F116/$F$78)*100</f>
        <v>0</v>
      </c>
      <c r="H116" s="34">
        <f>B116-D116</f>
        <v>0</v>
      </c>
      <c r="I116" s="110">
        <f>IF(D116=0,0,(H116/D116)*100)</f>
        <v>0</v>
      </c>
      <c r="J116" s="34">
        <f>B116-F116</f>
        <v>0</v>
      </c>
      <c r="K116" s="107">
        <f>IF(F116=0,0,(J116/F116)*100)</f>
        <v>0</v>
      </c>
    </row>
    <row r="117" spans="1:11" s="3" customFormat="1" ht="3" customHeight="1">
      <c r="A117" s="101"/>
      <c r="B117" s="34"/>
      <c r="C117" s="110"/>
      <c r="D117" s="34"/>
      <c r="E117" s="110"/>
      <c r="F117" s="34"/>
      <c r="G117" s="110"/>
      <c r="H117" s="34"/>
      <c r="I117" s="110"/>
      <c r="J117" s="34"/>
      <c r="K117" s="107"/>
    </row>
    <row r="118" spans="1:11" s="3" customFormat="1" ht="5.25" customHeight="1">
      <c r="A118" s="102"/>
      <c r="B118" s="105"/>
      <c r="C118" s="113"/>
      <c r="D118" s="105"/>
      <c r="E118" s="113"/>
      <c r="F118" s="105"/>
      <c r="G118" s="113"/>
      <c r="H118" s="105"/>
      <c r="I118" s="113"/>
      <c r="J118" s="105"/>
      <c r="K118" s="106"/>
    </row>
    <row r="119" spans="1:9" ht="12.75">
      <c r="A119" s="219" t="s">
        <v>63</v>
      </c>
      <c r="I119" s="219" t="s">
        <v>53</v>
      </c>
    </row>
  </sheetData>
  <sheetProtection/>
  <mergeCells count="12">
    <mergeCell ref="F74:H74"/>
    <mergeCell ref="B76:C76"/>
    <mergeCell ref="D76:E76"/>
    <mergeCell ref="F76:G76"/>
    <mergeCell ref="H76:I76"/>
    <mergeCell ref="J76:K76"/>
    <mergeCell ref="F3:H3"/>
    <mergeCell ref="B5:C5"/>
    <mergeCell ref="D5:E5"/>
    <mergeCell ref="F5:G5"/>
    <mergeCell ref="H5:I5"/>
    <mergeCell ref="J5:K5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8"/>
  <sheetViews>
    <sheetView showGridLines="0" showZeros="0" zoomScalePageLayoutView="0" workbookViewId="0" topLeftCell="A1">
      <selection activeCell="G439" sqref="G439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4" width="7.57421875" style="0" customWidth="1"/>
    <col min="5" max="5" width="7.28125" style="0" customWidth="1"/>
    <col min="6" max="6" width="7.7109375" style="0" customWidth="1"/>
    <col min="7" max="8" width="7.28125" style="0" customWidth="1"/>
    <col min="9" max="9" width="7.57421875" style="0" customWidth="1"/>
    <col min="10" max="10" width="8.57421875" style="0" customWidth="1"/>
    <col min="11" max="11" width="8.7109375" style="0" customWidth="1"/>
    <col min="12" max="12" width="8.140625" style="0" customWidth="1"/>
    <col min="13" max="13" width="8.28125" style="0" customWidth="1"/>
    <col min="14" max="14" width="8.421875" style="0" customWidth="1"/>
    <col min="15" max="15" width="10.8515625" style="0" customWidth="1"/>
    <col min="16" max="16" width="8.421875" style="0" customWidth="1"/>
    <col min="17" max="17" width="7.421875" style="0" customWidth="1"/>
    <col min="18" max="29" width="8.421875" style="0" customWidth="1"/>
  </cols>
  <sheetData>
    <row r="1" spans="1:33" ht="12.75">
      <c r="A1" s="127"/>
      <c r="B1" s="333" t="s">
        <v>150</v>
      </c>
      <c r="C1" s="232"/>
      <c r="D1" s="131"/>
      <c r="E1" s="131"/>
      <c r="F1" s="131"/>
      <c r="G1" s="170"/>
      <c r="H1" s="171" t="s">
        <v>0</v>
      </c>
      <c r="I1" s="170"/>
      <c r="J1" s="131"/>
      <c r="K1" s="131"/>
      <c r="L1" s="131"/>
      <c r="M1" s="131"/>
      <c r="N1" s="131"/>
      <c r="O1" s="131"/>
      <c r="P1" s="131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33" ht="12.75">
      <c r="A2" s="127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</row>
    <row r="3" spans="1:33" ht="12.75">
      <c r="A3" s="127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</row>
    <row r="4" spans="1:33" ht="12.75">
      <c r="A4" s="127"/>
      <c r="B4" s="131"/>
      <c r="C4" s="131"/>
      <c r="D4" s="131"/>
      <c r="E4" s="131"/>
      <c r="F4" s="170"/>
      <c r="G4" s="170"/>
      <c r="H4" s="171" t="s">
        <v>155</v>
      </c>
      <c r="I4" s="170"/>
      <c r="J4" s="170"/>
      <c r="K4" s="131"/>
      <c r="L4" s="131"/>
      <c r="M4" s="131"/>
      <c r="N4" s="131"/>
      <c r="O4" s="131"/>
      <c r="P4" s="131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</row>
    <row r="5" spans="1:33" ht="4.5" customHeight="1">
      <c r="A5" s="127"/>
      <c r="B5" s="131"/>
      <c r="C5" s="131"/>
      <c r="D5" s="131"/>
      <c r="E5" s="131"/>
      <c r="F5" s="131"/>
      <c r="G5" s="131"/>
      <c r="H5" s="132"/>
      <c r="I5" s="131"/>
      <c r="J5" s="131"/>
      <c r="K5" s="131"/>
      <c r="L5" s="131"/>
      <c r="M5" s="131"/>
      <c r="N5" s="131"/>
      <c r="O5" s="131"/>
      <c r="P5" s="131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</row>
    <row r="6" spans="1:33" s="6" customFormat="1" ht="12.75" customHeight="1">
      <c r="A6" s="128"/>
      <c r="B6" s="280" t="s">
        <v>2</v>
      </c>
      <c r="C6" s="277" t="s">
        <v>3</v>
      </c>
      <c r="D6" s="283" t="s">
        <v>4</v>
      </c>
      <c r="E6" s="283" t="s">
        <v>5</v>
      </c>
      <c r="F6" s="283" t="s">
        <v>6</v>
      </c>
      <c r="G6" s="283" t="s">
        <v>7</v>
      </c>
      <c r="H6" s="283" t="s">
        <v>8</v>
      </c>
      <c r="I6" s="283" t="s">
        <v>9</v>
      </c>
      <c r="J6" s="283" t="s">
        <v>10</v>
      </c>
      <c r="K6" s="283" t="s">
        <v>11</v>
      </c>
      <c r="L6" s="283" t="s">
        <v>12</v>
      </c>
      <c r="M6" s="283" t="s">
        <v>13</v>
      </c>
      <c r="N6" s="283" t="s">
        <v>14</v>
      </c>
      <c r="O6" s="173" t="s">
        <v>1</v>
      </c>
      <c r="P6" s="133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</row>
    <row r="7" spans="1:33" s="6" customFormat="1" ht="12.75">
      <c r="A7" s="128"/>
      <c r="B7" s="281"/>
      <c r="C7" s="278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174">
        <v>2018</v>
      </c>
      <c r="P7" s="133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6" customFormat="1" ht="6" customHeight="1">
      <c r="A8" s="128"/>
      <c r="B8" s="281"/>
      <c r="C8" s="278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175"/>
      <c r="P8" s="133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s="1" customFormat="1" ht="6" customHeight="1">
      <c r="A9" s="129"/>
      <c r="B9" s="282"/>
      <c r="C9" s="279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177"/>
      <c r="P9" s="134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</row>
    <row r="10" spans="1:33" s="1" customFormat="1" ht="12">
      <c r="A10" s="129"/>
      <c r="B10" s="176" t="s">
        <v>15</v>
      </c>
      <c r="C10" s="183">
        <v>3227</v>
      </c>
      <c r="D10" s="184"/>
      <c r="E10" s="185"/>
      <c r="F10" s="185"/>
      <c r="G10" s="184"/>
      <c r="H10" s="184"/>
      <c r="I10" s="184"/>
      <c r="J10" s="184"/>
      <c r="K10" s="184"/>
      <c r="L10" s="185"/>
      <c r="M10" s="184"/>
      <c r="N10" s="184"/>
      <c r="O10" s="186">
        <f>SUM(C10:N10)</f>
        <v>3227</v>
      </c>
      <c r="P10" s="134"/>
      <c r="Q10" s="129"/>
      <c r="R10" s="129"/>
      <c r="S10" s="129"/>
      <c r="T10" s="129"/>
      <c r="U10" s="129"/>
      <c r="V10" s="129"/>
      <c r="W10" s="207"/>
      <c r="X10" s="207"/>
      <c r="Y10" s="207"/>
      <c r="Z10" s="207"/>
      <c r="AA10" s="207"/>
      <c r="AB10" s="207"/>
      <c r="AC10" s="129"/>
      <c r="AD10" s="129"/>
      <c r="AE10" s="129"/>
      <c r="AF10" s="129"/>
      <c r="AG10" s="129"/>
    </row>
    <row r="11" spans="1:33" s="1" customFormat="1" ht="12">
      <c r="A11" s="129"/>
      <c r="B11" s="172" t="s">
        <v>16</v>
      </c>
      <c r="C11" s="178">
        <v>1737</v>
      </c>
      <c r="D11" s="181"/>
      <c r="E11" s="182"/>
      <c r="F11" s="181"/>
      <c r="G11" s="181"/>
      <c r="H11" s="181"/>
      <c r="I11" s="181"/>
      <c r="J11" s="181"/>
      <c r="K11" s="181"/>
      <c r="L11" s="181"/>
      <c r="M11" s="181"/>
      <c r="N11" s="181"/>
      <c r="O11" s="180">
        <f>SUM(C11:N11)</f>
        <v>1737</v>
      </c>
      <c r="P11" s="134"/>
      <c r="Q11" s="129"/>
      <c r="R11" s="129"/>
      <c r="S11" s="129"/>
      <c r="T11" s="129"/>
      <c r="U11" s="129"/>
      <c r="V11" s="129"/>
      <c r="W11" s="207"/>
      <c r="X11" s="207"/>
      <c r="Y11" s="207"/>
      <c r="Z11" s="207"/>
      <c r="AA11" s="207"/>
      <c r="AB11" s="207"/>
      <c r="AC11" s="129"/>
      <c r="AD11" s="129"/>
      <c r="AE11" s="129"/>
      <c r="AF11" s="129"/>
      <c r="AG11" s="129"/>
    </row>
    <row r="12" spans="1:33" s="1" customFormat="1" ht="12">
      <c r="A12" s="129"/>
      <c r="B12" s="172" t="s">
        <v>17</v>
      </c>
      <c r="C12" s="178">
        <v>1587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0">
        <f>SUM(C12:N12)</f>
        <v>1587</v>
      </c>
      <c r="P12" s="134"/>
      <c r="Q12" s="129"/>
      <c r="R12" s="129"/>
      <c r="S12" s="129"/>
      <c r="T12" s="129"/>
      <c r="U12" s="129"/>
      <c r="V12" s="129"/>
      <c r="W12" s="207"/>
      <c r="X12" s="207"/>
      <c r="Y12" s="207"/>
      <c r="Z12" s="207"/>
      <c r="AA12" s="207"/>
      <c r="AB12" s="207"/>
      <c r="AC12" s="129"/>
      <c r="AD12" s="129"/>
      <c r="AE12" s="129"/>
      <c r="AF12" s="129"/>
      <c r="AG12" s="129"/>
    </row>
    <row r="13" spans="1:33" s="1" customFormat="1" ht="12">
      <c r="A13" s="129"/>
      <c r="B13" s="172" t="s">
        <v>18</v>
      </c>
      <c r="C13" s="178">
        <v>420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0">
        <f>SUM(C13:N13)</f>
        <v>420</v>
      </c>
      <c r="P13" s="134"/>
      <c r="Q13" s="129"/>
      <c r="R13" s="129"/>
      <c r="S13" s="129"/>
      <c r="T13" s="129"/>
      <c r="U13" s="129"/>
      <c r="V13" s="129"/>
      <c r="W13" s="207"/>
      <c r="X13" s="207"/>
      <c r="Y13" s="207"/>
      <c r="Z13" s="207"/>
      <c r="AA13" s="207"/>
      <c r="AB13" s="207"/>
      <c r="AC13" s="129"/>
      <c r="AD13" s="129"/>
      <c r="AE13" s="129"/>
      <c r="AF13" s="129"/>
      <c r="AG13" s="129"/>
    </row>
    <row r="14" spans="1:33" s="1" customFormat="1" ht="12">
      <c r="A14" s="129"/>
      <c r="B14" s="172" t="s">
        <v>19</v>
      </c>
      <c r="C14" s="178">
        <v>2219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0">
        <f>SUM(C14:N14)</f>
        <v>2219</v>
      </c>
      <c r="P14" s="134"/>
      <c r="Q14" s="129"/>
      <c r="R14" s="129"/>
      <c r="S14" s="129"/>
      <c r="T14" s="129"/>
      <c r="U14" s="129"/>
      <c r="V14" s="129"/>
      <c r="W14" s="207"/>
      <c r="X14" s="207"/>
      <c r="Y14" s="207"/>
      <c r="Z14" s="207"/>
      <c r="AA14" s="207"/>
      <c r="AB14" s="207"/>
      <c r="AC14" s="129"/>
      <c r="AD14" s="129"/>
      <c r="AE14" s="129"/>
      <c r="AF14" s="129"/>
      <c r="AG14" s="129"/>
    </row>
    <row r="15" spans="1:33" s="1" customFormat="1" ht="6" customHeight="1">
      <c r="A15" s="129"/>
      <c r="B15" s="259" t="s">
        <v>20</v>
      </c>
      <c r="C15" s="257">
        <f aca="true" t="shared" si="0" ref="C15:M15">SUM(C10:C14)</f>
        <v>9190</v>
      </c>
      <c r="D15" s="261">
        <f t="shared" si="0"/>
        <v>0</v>
      </c>
      <c r="E15" s="261">
        <f t="shared" si="0"/>
        <v>0</v>
      </c>
      <c r="F15" s="261">
        <f t="shared" si="0"/>
        <v>0</v>
      </c>
      <c r="G15" s="261">
        <f t="shared" si="0"/>
        <v>0</v>
      </c>
      <c r="H15" s="261">
        <f t="shared" si="0"/>
        <v>0</v>
      </c>
      <c r="I15" s="261">
        <f t="shared" si="0"/>
        <v>0</v>
      </c>
      <c r="J15" s="261">
        <f t="shared" si="0"/>
        <v>0</v>
      </c>
      <c r="K15" s="261">
        <f t="shared" si="0"/>
        <v>0</v>
      </c>
      <c r="L15" s="261">
        <f t="shared" si="0"/>
        <v>0</v>
      </c>
      <c r="M15" s="261">
        <f t="shared" si="0"/>
        <v>0</v>
      </c>
      <c r="N15" s="261">
        <f>SUM(N10:N14)</f>
        <v>0</v>
      </c>
      <c r="O15" s="263">
        <f>SUM(O10:O14)</f>
        <v>9190</v>
      </c>
      <c r="P15" s="134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</row>
    <row r="16" spans="1:33" s="1" customFormat="1" ht="12">
      <c r="A16" s="129"/>
      <c r="B16" s="260"/>
      <c r="C16" s="258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4"/>
      <c r="P16" s="134"/>
      <c r="Q16" s="129"/>
      <c r="R16" s="129"/>
      <c r="S16" s="129"/>
      <c r="T16" s="129"/>
      <c r="U16" s="129"/>
      <c r="V16" s="129"/>
      <c r="W16" s="207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</row>
    <row r="17" spans="1:33" ht="12.75">
      <c r="A17" s="127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27"/>
      <c r="AC17" s="127"/>
      <c r="AD17" s="127"/>
      <c r="AE17" s="127"/>
      <c r="AF17" s="127"/>
      <c r="AG17" s="127"/>
    </row>
    <row r="18" spans="1:33" s="6" customFormat="1" ht="12.75" customHeight="1">
      <c r="A18" s="128"/>
      <c r="B18" s="280" t="s">
        <v>2</v>
      </c>
      <c r="C18" s="326" t="s">
        <v>150</v>
      </c>
      <c r="D18" s="327"/>
      <c r="E18" s="328"/>
      <c r="F18" s="329" t="s">
        <v>156</v>
      </c>
      <c r="G18" s="329"/>
      <c r="H18" s="330" t="s">
        <v>157</v>
      </c>
      <c r="I18" s="331"/>
      <c r="J18" s="326" t="s">
        <v>21</v>
      </c>
      <c r="K18" s="327"/>
      <c r="L18" s="332"/>
      <c r="M18" s="334" t="s">
        <v>159</v>
      </c>
      <c r="N18" s="335"/>
      <c r="O18" s="330" t="s">
        <v>160</v>
      </c>
      <c r="P18" s="331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</row>
    <row r="19" spans="1:33" s="6" customFormat="1" ht="6" customHeight="1">
      <c r="A19" s="128"/>
      <c r="B19" s="281"/>
      <c r="C19" s="308">
        <v>2018</v>
      </c>
      <c r="D19" s="305">
        <v>2017</v>
      </c>
      <c r="E19" s="287">
        <v>2016</v>
      </c>
      <c r="F19" s="286" t="s">
        <v>22</v>
      </c>
      <c r="G19" s="286" t="s">
        <v>23</v>
      </c>
      <c r="H19" s="293" t="s">
        <v>22</v>
      </c>
      <c r="I19" s="290" t="s">
        <v>23</v>
      </c>
      <c r="J19" s="308">
        <v>2018</v>
      </c>
      <c r="K19" s="305">
        <v>2017</v>
      </c>
      <c r="L19" s="302">
        <v>2016</v>
      </c>
      <c r="M19" s="299" t="s">
        <v>22</v>
      </c>
      <c r="N19" s="296" t="s">
        <v>23</v>
      </c>
      <c r="O19" s="293" t="s">
        <v>22</v>
      </c>
      <c r="P19" s="290" t="s">
        <v>23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3" s="6" customFormat="1" ht="6" customHeight="1">
      <c r="A20" s="128"/>
      <c r="B20" s="281"/>
      <c r="C20" s="278"/>
      <c r="D20" s="306"/>
      <c r="E20" s="288"/>
      <c r="F20" s="284"/>
      <c r="G20" s="284"/>
      <c r="H20" s="294"/>
      <c r="I20" s="291"/>
      <c r="J20" s="278"/>
      <c r="K20" s="306"/>
      <c r="L20" s="303"/>
      <c r="M20" s="300"/>
      <c r="N20" s="297"/>
      <c r="O20" s="294"/>
      <c r="P20" s="291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</row>
    <row r="21" spans="1:33" s="1" customFormat="1" ht="6" customHeight="1">
      <c r="A21" s="129"/>
      <c r="B21" s="282"/>
      <c r="C21" s="279"/>
      <c r="D21" s="307"/>
      <c r="E21" s="289"/>
      <c r="F21" s="285"/>
      <c r="G21" s="285"/>
      <c r="H21" s="295"/>
      <c r="I21" s="292"/>
      <c r="J21" s="279"/>
      <c r="K21" s="307"/>
      <c r="L21" s="304"/>
      <c r="M21" s="301"/>
      <c r="N21" s="298"/>
      <c r="O21" s="295"/>
      <c r="P21" s="292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</row>
    <row r="22" spans="1:33" s="1" customFormat="1" ht="12">
      <c r="A22" s="129"/>
      <c r="B22" s="176" t="s">
        <v>15</v>
      </c>
      <c r="C22" s="183">
        <v>3227</v>
      </c>
      <c r="D22" s="187">
        <v>3157</v>
      </c>
      <c r="E22" s="188">
        <v>3187</v>
      </c>
      <c r="F22" s="184">
        <f>C22-D22</f>
        <v>70</v>
      </c>
      <c r="G22" s="193">
        <f aca="true" t="shared" si="1" ref="G22:G27">((C22-D22)/D22)*100</f>
        <v>2.2172949002217295</v>
      </c>
      <c r="H22" s="191">
        <f>C22-E22</f>
        <v>40</v>
      </c>
      <c r="I22" s="189">
        <f aca="true" t="shared" si="2" ref="I22:I27">((C22-E22)/E22)*100</f>
        <v>1.2550988390335738</v>
      </c>
      <c r="J22" s="183">
        <f>O10</f>
        <v>3227</v>
      </c>
      <c r="K22" s="187">
        <f>C407</f>
        <v>3157</v>
      </c>
      <c r="L22" s="195">
        <f>C390</f>
        <v>3187</v>
      </c>
      <c r="M22" s="196">
        <f>J22-K22</f>
        <v>70</v>
      </c>
      <c r="N22" s="197">
        <f aca="true" t="shared" si="3" ref="N22:N27">((J22-K22)/K22)*100</f>
        <v>2.2172949002217295</v>
      </c>
      <c r="O22" s="191">
        <f>J22-L22</f>
        <v>40</v>
      </c>
      <c r="P22" s="189">
        <f aca="true" t="shared" si="4" ref="P22:P27">((J22-L22)/L22)*100</f>
        <v>1.2550988390335738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</row>
    <row r="23" spans="1:33" s="1" customFormat="1" ht="12">
      <c r="A23" s="129"/>
      <c r="B23" s="172" t="s">
        <v>16</v>
      </c>
      <c r="C23" s="178">
        <v>1737</v>
      </c>
      <c r="D23" s="179">
        <v>1703</v>
      </c>
      <c r="E23" s="13">
        <v>1804</v>
      </c>
      <c r="F23" s="181">
        <f>C23-D23</f>
        <v>34</v>
      </c>
      <c r="G23" s="194">
        <f t="shared" si="1"/>
        <v>1.996476805637111</v>
      </c>
      <c r="H23" s="192">
        <f>C23-E23</f>
        <v>-67</v>
      </c>
      <c r="I23" s="190">
        <f t="shared" si="2"/>
        <v>-3.713968957871397</v>
      </c>
      <c r="J23" s="178">
        <f>O11</f>
        <v>1737</v>
      </c>
      <c r="K23" s="179">
        <f>C408</f>
        <v>1703</v>
      </c>
      <c r="L23" s="154">
        <f>C391</f>
        <v>1804</v>
      </c>
      <c r="M23" s="198">
        <f>J23-K23</f>
        <v>34</v>
      </c>
      <c r="N23" s="199">
        <f t="shared" si="3"/>
        <v>1.996476805637111</v>
      </c>
      <c r="O23" s="192">
        <f>J23-L23</f>
        <v>-67</v>
      </c>
      <c r="P23" s="190">
        <f t="shared" si="4"/>
        <v>-3.713968957871397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</row>
    <row r="24" spans="1:33" s="1" customFormat="1" ht="12">
      <c r="A24" s="129"/>
      <c r="B24" s="172" t="s">
        <v>17</v>
      </c>
      <c r="C24" s="178">
        <v>1587</v>
      </c>
      <c r="D24" s="179">
        <v>1641</v>
      </c>
      <c r="E24" s="13">
        <v>1658</v>
      </c>
      <c r="F24" s="181">
        <f>C24-D24</f>
        <v>-54</v>
      </c>
      <c r="G24" s="194">
        <f t="shared" si="1"/>
        <v>-3.2906764168190126</v>
      </c>
      <c r="H24" s="192">
        <f>C24-E24</f>
        <v>-71</v>
      </c>
      <c r="I24" s="190">
        <f t="shared" si="2"/>
        <v>-4.28226779252111</v>
      </c>
      <c r="J24" s="178">
        <f>O12</f>
        <v>1587</v>
      </c>
      <c r="K24" s="179">
        <f>C409</f>
        <v>1641</v>
      </c>
      <c r="L24" s="154">
        <f>C392</f>
        <v>1658</v>
      </c>
      <c r="M24" s="198">
        <f>J24-K24</f>
        <v>-54</v>
      </c>
      <c r="N24" s="199">
        <f t="shared" si="3"/>
        <v>-3.2906764168190126</v>
      </c>
      <c r="O24" s="192">
        <f>J24-L24</f>
        <v>-71</v>
      </c>
      <c r="P24" s="190">
        <f t="shared" si="4"/>
        <v>-4.28226779252111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</row>
    <row r="25" spans="1:33" s="1" customFormat="1" ht="12">
      <c r="A25" s="129"/>
      <c r="B25" s="172" t="s">
        <v>18</v>
      </c>
      <c r="C25" s="178">
        <v>420</v>
      </c>
      <c r="D25" s="179">
        <v>393</v>
      </c>
      <c r="E25" s="13">
        <v>443</v>
      </c>
      <c r="F25" s="181">
        <f>C25-D25</f>
        <v>27</v>
      </c>
      <c r="G25" s="194">
        <f t="shared" si="1"/>
        <v>6.870229007633588</v>
      </c>
      <c r="H25" s="192">
        <f>C25-E25</f>
        <v>-23</v>
      </c>
      <c r="I25" s="190">
        <f t="shared" si="2"/>
        <v>-5.191873589164786</v>
      </c>
      <c r="J25" s="178">
        <f>O13</f>
        <v>420</v>
      </c>
      <c r="K25" s="179">
        <f>C410</f>
        <v>393</v>
      </c>
      <c r="L25" s="154">
        <f>C393</f>
        <v>443</v>
      </c>
      <c r="M25" s="198">
        <f>J25-K25</f>
        <v>27</v>
      </c>
      <c r="N25" s="199">
        <f t="shared" si="3"/>
        <v>6.870229007633588</v>
      </c>
      <c r="O25" s="192">
        <f>J25-L25</f>
        <v>-23</v>
      </c>
      <c r="P25" s="190">
        <f t="shared" si="4"/>
        <v>-5.191873589164786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</row>
    <row r="26" spans="1:33" s="1" customFormat="1" ht="12">
      <c r="A26" s="129"/>
      <c r="B26" s="172" t="s">
        <v>19</v>
      </c>
      <c r="C26" s="178">
        <v>2219</v>
      </c>
      <c r="D26" s="179">
        <v>2010</v>
      </c>
      <c r="E26" s="13">
        <v>1993</v>
      </c>
      <c r="F26" s="181">
        <f>C26-D26</f>
        <v>209</v>
      </c>
      <c r="G26" s="194">
        <f t="shared" si="1"/>
        <v>10.398009950248756</v>
      </c>
      <c r="H26" s="192">
        <f>C26-E26</f>
        <v>226</v>
      </c>
      <c r="I26" s="190">
        <f t="shared" si="2"/>
        <v>11.339688911189162</v>
      </c>
      <c r="J26" s="178">
        <f>O14</f>
        <v>2219</v>
      </c>
      <c r="K26" s="179">
        <f>C411</f>
        <v>2010</v>
      </c>
      <c r="L26" s="154">
        <f>C394</f>
        <v>1993</v>
      </c>
      <c r="M26" s="198">
        <f>J26-K26</f>
        <v>209</v>
      </c>
      <c r="N26" s="199">
        <f t="shared" si="3"/>
        <v>10.398009950248756</v>
      </c>
      <c r="O26" s="192">
        <f>J26-L26</f>
        <v>226</v>
      </c>
      <c r="P26" s="190">
        <f t="shared" si="4"/>
        <v>11.339688911189162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</row>
    <row r="27" spans="1:33" s="1" customFormat="1" ht="6" customHeight="1">
      <c r="A27" s="129"/>
      <c r="B27" s="259" t="s">
        <v>134</v>
      </c>
      <c r="C27" s="257">
        <f>SUM(C22:C26)</f>
        <v>9190</v>
      </c>
      <c r="D27" s="313">
        <f>SUM(D22:D26)</f>
        <v>8904</v>
      </c>
      <c r="E27" s="311">
        <f>SUM(E22:E26)</f>
        <v>9085</v>
      </c>
      <c r="F27" s="261">
        <f>SUM(F22:F26)</f>
        <v>286</v>
      </c>
      <c r="G27" s="309">
        <f t="shared" si="1"/>
        <v>3.2120395327942495</v>
      </c>
      <c r="H27" s="318">
        <f>SUM(H22:H26)</f>
        <v>105</v>
      </c>
      <c r="I27" s="316">
        <f t="shared" si="2"/>
        <v>1.1557512383048982</v>
      </c>
      <c r="J27" s="257">
        <f>SUM(J22:J26)</f>
        <v>9190</v>
      </c>
      <c r="K27" s="313">
        <f>SUM(K22:K26)</f>
        <v>8904</v>
      </c>
      <c r="L27" s="324">
        <f>SUM(L22:L26)</f>
        <v>9085</v>
      </c>
      <c r="M27" s="322">
        <f>SUM(M22:M26)</f>
        <v>286</v>
      </c>
      <c r="N27" s="320">
        <f t="shared" si="3"/>
        <v>3.2120395327942495</v>
      </c>
      <c r="O27" s="318">
        <f>SUM(O22:O26)</f>
        <v>105</v>
      </c>
      <c r="P27" s="316">
        <f t="shared" si="4"/>
        <v>1.1557512383048982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</row>
    <row r="28" spans="1:33" s="1" customFormat="1" ht="12">
      <c r="A28" s="129"/>
      <c r="B28" s="260"/>
      <c r="C28" s="258"/>
      <c r="D28" s="314"/>
      <c r="E28" s="312"/>
      <c r="F28" s="262"/>
      <c r="G28" s="310"/>
      <c r="H28" s="319"/>
      <c r="I28" s="317"/>
      <c r="J28" s="258"/>
      <c r="K28" s="314"/>
      <c r="L28" s="325"/>
      <c r="M28" s="323"/>
      <c r="N28" s="321"/>
      <c r="O28" s="319"/>
      <c r="P28" s="317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</row>
    <row r="29" spans="1:33" ht="12.75">
      <c r="A29" s="127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</row>
    <row r="30" spans="1:33" ht="12.75">
      <c r="A30" s="127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</row>
    <row r="31" spans="1:33" ht="12.75">
      <c r="A31" s="127"/>
      <c r="B31" s="131"/>
      <c r="C31" s="131"/>
      <c r="D31" s="131"/>
      <c r="E31" s="315" t="s">
        <v>158</v>
      </c>
      <c r="F31" s="315"/>
      <c r="G31" s="315"/>
      <c r="H31" s="315"/>
      <c r="I31" s="315"/>
      <c r="J31" s="315"/>
      <c r="K31" s="315"/>
      <c r="L31" s="131"/>
      <c r="M31" s="131"/>
      <c r="N31" s="131"/>
      <c r="O31" s="131"/>
      <c r="P31" s="131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</row>
    <row r="32" spans="1:33" ht="12.75">
      <c r="A32" s="127"/>
      <c r="B32" s="131"/>
      <c r="C32" s="131"/>
      <c r="D32" s="131"/>
      <c r="E32" s="131"/>
      <c r="F32" s="131"/>
      <c r="G32" s="131"/>
      <c r="H32" s="132"/>
      <c r="I32" s="131"/>
      <c r="J32" s="131"/>
      <c r="K32" s="131"/>
      <c r="L32" s="131"/>
      <c r="M32" s="131"/>
      <c r="N32" s="131"/>
      <c r="O32" s="131"/>
      <c r="P32" s="131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4.5" customHeight="1">
      <c r="A33" s="127"/>
      <c r="B33" s="131"/>
      <c r="C33" s="131"/>
      <c r="D33" s="131"/>
      <c r="E33" s="131"/>
      <c r="F33" s="131"/>
      <c r="G33" s="131"/>
      <c r="H33" s="132"/>
      <c r="I33" s="131"/>
      <c r="J33" s="131"/>
      <c r="K33" s="131"/>
      <c r="L33" s="131"/>
      <c r="M33" s="131"/>
      <c r="N33" s="131"/>
      <c r="O33" s="131"/>
      <c r="P33" s="131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</row>
    <row r="34" spans="1:33" s="6" customFormat="1" ht="12.75" customHeight="1">
      <c r="A34" s="128"/>
      <c r="B34" s="280" t="s">
        <v>2</v>
      </c>
      <c r="C34" s="277">
        <v>2006</v>
      </c>
      <c r="D34" s="283">
        <v>2007</v>
      </c>
      <c r="E34" s="283">
        <v>2008</v>
      </c>
      <c r="F34" s="283">
        <v>2009</v>
      </c>
      <c r="G34" s="283">
        <v>2010</v>
      </c>
      <c r="H34" s="283">
        <v>2011</v>
      </c>
      <c r="I34" s="283">
        <v>2012</v>
      </c>
      <c r="J34" s="283">
        <v>2013</v>
      </c>
      <c r="K34" s="283">
        <v>2014</v>
      </c>
      <c r="L34" s="283">
        <v>2015</v>
      </c>
      <c r="M34" s="283">
        <v>2016</v>
      </c>
      <c r="N34" s="283">
        <v>2017</v>
      </c>
      <c r="O34" s="336">
        <v>2018</v>
      </c>
      <c r="P34" s="133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</row>
    <row r="35" spans="1:33" s="6" customFormat="1" ht="12.75">
      <c r="A35" s="128"/>
      <c r="B35" s="281"/>
      <c r="C35" s="278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337"/>
      <c r="P35" s="133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</row>
    <row r="36" spans="1:33" s="6" customFormat="1" ht="6" customHeight="1">
      <c r="A36" s="128"/>
      <c r="B36" s="281"/>
      <c r="C36" s="278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337"/>
      <c r="P36" s="133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</row>
    <row r="37" spans="1:33" s="1" customFormat="1" ht="6" customHeight="1">
      <c r="A37" s="129"/>
      <c r="B37" s="282"/>
      <c r="C37" s="279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338"/>
      <c r="P37" s="134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</row>
    <row r="38" spans="1:33" s="1" customFormat="1" ht="12">
      <c r="A38" s="129"/>
      <c r="B38" s="176" t="s">
        <v>15</v>
      </c>
      <c r="C38" s="178">
        <v>2559</v>
      </c>
      <c r="D38" s="181">
        <v>2551</v>
      </c>
      <c r="E38" s="181">
        <v>2989</v>
      </c>
      <c r="F38" s="181">
        <v>2706</v>
      </c>
      <c r="G38" s="181">
        <v>1546</v>
      </c>
      <c r="H38" s="181">
        <v>2084</v>
      </c>
      <c r="I38" s="181">
        <v>2940</v>
      </c>
      <c r="J38" s="181">
        <v>2927</v>
      </c>
      <c r="K38" s="181">
        <v>2861</v>
      </c>
      <c r="L38" s="181">
        <v>2859</v>
      </c>
      <c r="M38" s="181">
        <v>3187</v>
      </c>
      <c r="N38" s="181">
        <v>3157</v>
      </c>
      <c r="O38" s="180">
        <v>3227</v>
      </c>
      <c r="P38" s="134"/>
      <c r="Q38" s="129"/>
      <c r="R38" s="13"/>
      <c r="S38" s="135"/>
      <c r="T38" s="13"/>
      <c r="U38" s="135"/>
      <c r="V38" s="13"/>
      <c r="W38" s="13"/>
      <c r="X38" s="13"/>
      <c r="Y38" s="13"/>
      <c r="Z38" s="13"/>
      <c r="AA38" s="13"/>
      <c r="AB38" s="13"/>
      <c r="AC38" s="13"/>
      <c r="AD38" s="129"/>
      <c r="AE38" s="129"/>
      <c r="AF38" s="129"/>
      <c r="AG38" s="129"/>
    </row>
    <row r="39" spans="1:33" s="1" customFormat="1" ht="12">
      <c r="A39" s="129"/>
      <c r="B39" s="172" t="s">
        <v>16</v>
      </c>
      <c r="C39" s="178">
        <v>2908</v>
      </c>
      <c r="D39" s="181">
        <v>2504</v>
      </c>
      <c r="E39" s="181">
        <v>1778</v>
      </c>
      <c r="F39" s="181">
        <v>1660</v>
      </c>
      <c r="G39" s="181">
        <v>1456</v>
      </c>
      <c r="H39" s="181">
        <v>1804</v>
      </c>
      <c r="I39" s="181">
        <v>1990</v>
      </c>
      <c r="J39" s="181">
        <v>1177</v>
      </c>
      <c r="K39" s="181">
        <v>1544</v>
      </c>
      <c r="L39" s="181">
        <v>1597</v>
      </c>
      <c r="M39" s="181">
        <v>1804</v>
      </c>
      <c r="N39" s="181">
        <v>1703</v>
      </c>
      <c r="O39" s="180">
        <v>1737</v>
      </c>
      <c r="P39" s="134"/>
      <c r="Q39" s="129"/>
      <c r="R39" s="13"/>
      <c r="S39" s="135"/>
      <c r="T39" s="13"/>
      <c r="U39" s="135"/>
      <c r="V39" s="13"/>
      <c r="W39" s="136"/>
      <c r="X39" s="13"/>
      <c r="Y39" s="136"/>
      <c r="Z39" s="13"/>
      <c r="AA39" s="13"/>
      <c r="AB39" s="13"/>
      <c r="AC39" s="13"/>
      <c r="AD39" s="129"/>
      <c r="AE39" s="129"/>
      <c r="AF39" s="129"/>
      <c r="AG39" s="129"/>
    </row>
    <row r="40" spans="1:33" s="1" customFormat="1" ht="12">
      <c r="A40" s="129"/>
      <c r="B40" s="172" t="s">
        <v>17</v>
      </c>
      <c r="C40" s="178">
        <v>1091</v>
      </c>
      <c r="D40" s="181">
        <v>996</v>
      </c>
      <c r="E40" s="181">
        <v>1175</v>
      </c>
      <c r="F40" s="181">
        <v>1192</v>
      </c>
      <c r="G40" s="181">
        <v>1131</v>
      </c>
      <c r="H40" s="181">
        <v>1086</v>
      </c>
      <c r="I40" s="181">
        <v>1164</v>
      </c>
      <c r="J40" s="181">
        <v>1099</v>
      </c>
      <c r="K40" s="181">
        <v>922</v>
      </c>
      <c r="L40" s="181">
        <v>1446</v>
      </c>
      <c r="M40" s="181">
        <v>1658</v>
      </c>
      <c r="N40" s="181">
        <v>1641</v>
      </c>
      <c r="O40" s="180">
        <v>1587</v>
      </c>
      <c r="P40" s="134"/>
      <c r="Q40" s="129"/>
      <c r="R40" s="13"/>
      <c r="S40" s="135"/>
      <c r="T40" s="13"/>
      <c r="U40" s="135"/>
      <c r="V40" s="13"/>
      <c r="W40" s="13"/>
      <c r="X40" s="13"/>
      <c r="Y40" s="13"/>
      <c r="Z40" s="13"/>
      <c r="AA40" s="13"/>
      <c r="AB40" s="13"/>
      <c r="AC40" s="13"/>
      <c r="AD40" s="129"/>
      <c r="AE40" s="129"/>
      <c r="AF40" s="129"/>
      <c r="AG40" s="129"/>
    </row>
    <row r="41" spans="1:33" s="1" customFormat="1" ht="12">
      <c r="A41" s="129"/>
      <c r="B41" s="172" t="s">
        <v>18</v>
      </c>
      <c r="C41" s="178">
        <v>228</v>
      </c>
      <c r="D41" s="181">
        <v>237</v>
      </c>
      <c r="E41" s="181">
        <v>380</v>
      </c>
      <c r="F41" s="181">
        <v>209</v>
      </c>
      <c r="G41" s="181">
        <v>149</v>
      </c>
      <c r="H41" s="181">
        <v>228</v>
      </c>
      <c r="I41" s="181">
        <v>198</v>
      </c>
      <c r="J41" s="181">
        <v>150</v>
      </c>
      <c r="K41" s="181">
        <v>275</v>
      </c>
      <c r="L41" s="181">
        <v>377</v>
      </c>
      <c r="M41" s="181">
        <v>443</v>
      </c>
      <c r="N41" s="181">
        <v>393</v>
      </c>
      <c r="O41" s="180">
        <v>420</v>
      </c>
      <c r="P41" s="134"/>
      <c r="Q41" s="129"/>
      <c r="R41" s="13"/>
      <c r="S41" s="135"/>
      <c r="T41" s="13"/>
      <c r="U41" s="135"/>
      <c r="V41" s="13"/>
      <c r="W41" s="13"/>
      <c r="X41" s="13"/>
      <c r="Y41" s="13"/>
      <c r="Z41" s="13"/>
      <c r="AA41" s="13"/>
      <c r="AB41" s="13"/>
      <c r="AC41" s="13"/>
      <c r="AD41" s="129"/>
      <c r="AE41" s="129"/>
      <c r="AF41" s="129"/>
      <c r="AG41" s="129"/>
    </row>
    <row r="42" spans="1:33" s="1" customFormat="1" ht="12">
      <c r="A42" s="129"/>
      <c r="B42" s="172" t="s">
        <v>19</v>
      </c>
      <c r="C42" s="178">
        <v>1637</v>
      </c>
      <c r="D42" s="181">
        <v>1897</v>
      </c>
      <c r="E42" s="181">
        <v>2219</v>
      </c>
      <c r="F42" s="181">
        <v>2308</v>
      </c>
      <c r="G42" s="181">
        <v>2349</v>
      </c>
      <c r="H42" s="181">
        <v>2642</v>
      </c>
      <c r="I42" s="181">
        <v>2821</v>
      </c>
      <c r="J42" s="181">
        <v>2513</v>
      </c>
      <c r="K42" s="181">
        <v>2296</v>
      </c>
      <c r="L42" s="181">
        <v>2353</v>
      </c>
      <c r="M42" s="181">
        <v>1993</v>
      </c>
      <c r="N42" s="181">
        <v>2010</v>
      </c>
      <c r="O42" s="180">
        <v>2219</v>
      </c>
      <c r="P42" s="134"/>
      <c r="Q42" s="129"/>
      <c r="R42" s="13"/>
      <c r="S42" s="135"/>
      <c r="T42" s="13"/>
      <c r="U42" s="135"/>
      <c r="V42" s="13"/>
      <c r="W42" s="13"/>
      <c r="X42" s="13"/>
      <c r="Y42" s="13"/>
      <c r="Z42" s="13"/>
      <c r="AA42" s="13"/>
      <c r="AB42" s="13"/>
      <c r="AC42" s="13"/>
      <c r="AD42" s="129"/>
      <c r="AE42" s="129"/>
      <c r="AF42" s="129"/>
      <c r="AG42" s="129"/>
    </row>
    <row r="43" spans="1:33" s="1" customFormat="1" ht="6" customHeight="1">
      <c r="A43" s="129"/>
      <c r="B43" s="259" t="s">
        <v>20</v>
      </c>
      <c r="C43" s="257">
        <f aca="true" t="shared" si="5" ref="C43:O43">SUM(C38:C42)</f>
        <v>8423</v>
      </c>
      <c r="D43" s="261">
        <f t="shared" si="5"/>
        <v>8185</v>
      </c>
      <c r="E43" s="261">
        <f t="shared" si="5"/>
        <v>8541</v>
      </c>
      <c r="F43" s="261">
        <f t="shared" si="5"/>
        <v>8075</v>
      </c>
      <c r="G43" s="261">
        <f t="shared" si="5"/>
        <v>6631</v>
      </c>
      <c r="H43" s="261">
        <f t="shared" si="5"/>
        <v>7844</v>
      </c>
      <c r="I43" s="261">
        <f t="shared" si="5"/>
        <v>9113</v>
      </c>
      <c r="J43" s="261">
        <f t="shared" si="5"/>
        <v>7866</v>
      </c>
      <c r="K43" s="261">
        <f t="shared" si="5"/>
        <v>7898</v>
      </c>
      <c r="L43" s="261">
        <f t="shared" si="5"/>
        <v>8632</v>
      </c>
      <c r="M43" s="261">
        <f t="shared" si="5"/>
        <v>9085</v>
      </c>
      <c r="N43" s="261">
        <f t="shared" si="5"/>
        <v>8904</v>
      </c>
      <c r="O43" s="263">
        <f t="shared" si="5"/>
        <v>9190</v>
      </c>
      <c r="P43" s="134"/>
      <c r="Q43" s="129"/>
      <c r="R43" s="129"/>
      <c r="S43" s="137"/>
      <c r="T43" s="129"/>
      <c r="U43" s="137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</row>
    <row r="44" spans="1:33" s="1" customFormat="1" ht="12">
      <c r="A44" s="129"/>
      <c r="B44" s="260"/>
      <c r="C44" s="258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4"/>
      <c r="P44" s="134"/>
      <c r="Q44" s="129"/>
      <c r="R44" s="129"/>
      <c r="S44" s="137"/>
      <c r="T44" s="129"/>
      <c r="U44" s="137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</row>
    <row r="45" spans="1:33" ht="12.75">
      <c r="A45" s="127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</row>
    <row r="46" spans="1:33" ht="12.75">
      <c r="A46" s="127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</row>
    <row r="47" spans="1:33" ht="12.75">
      <c r="A47" s="127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</row>
    <row r="48" spans="1:33" ht="12.75">
      <c r="A48" s="127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</row>
    <row r="49" spans="1:33" ht="12.75">
      <c r="A49" s="127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</row>
    <row r="50" spans="1:33" ht="12.75">
      <c r="A50" s="127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</row>
    <row r="51" spans="1:33" ht="12.75">
      <c r="A51" s="127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</row>
    <row r="52" spans="1:33" ht="12.75">
      <c r="A52" s="127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</row>
    <row r="53" spans="1:33" ht="12.75">
      <c r="A53" s="127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</row>
    <row r="54" spans="1:33" ht="12.75">
      <c r="A54" s="127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</row>
    <row r="55" spans="1:33" ht="12.75">
      <c r="A55" s="127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</row>
    <row r="56" spans="1:33" ht="12.75">
      <c r="A56" s="127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</row>
    <row r="57" spans="1:33" ht="12.75">
      <c r="A57" s="127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</row>
    <row r="58" spans="1:33" ht="12.75">
      <c r="A58" s="127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</row>
    <row r="59" spans="1:33" ht="12.75">
      <c r="A59" s="127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</row>
    <row r="60" spans="1:33" ht="12.75">
      <c r="A60" s="127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</row>
    <row r="61" spans="1:33" ht="12.75">
      <c r="A61" s="127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</row>
    <row r="62" spans="1:33" ht="12.75">
      <c r="A62" s="127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</row>
    <row r="63" spans="1:33" ht="12.75">
      <c r="A63" s="127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</row>
    <row r="64" spans="1:33" ht="12.75">
      <c r="A64" s="127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</row>
    <row r="65" spans="1:33" ht="12.75">
      <c r="A65" s="127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</row>
    <row r="66" spans="1:33" ht="12.75">
      <c r="A66" s="127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</row>
    <row r="67" spans="1:33" ht="12.75">
      <c r="A67" s="127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</row>
    <row r="68" spans="1:33" ht="12.75">
      <c r="A68" s="127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</row>
    <row r="69" spans="1:33" ht="12.75">
      <c r="A69" s="127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</row>
    <row r="70" spans="1:33" ht="12.75">
      <c r="A70" s="127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</row>
    <row r="71" spans="1:33" ht="12.75">
      <c r="A71" s="127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</row>
    <row r="72" spans="1:33" ht="12.75">
      <c r="A72" s="127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</row>
    <row r="73" spans="1:33" ht="12.75">
      <c r="A73" s="127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</row>
    <row r="74" spans="1:33" ht="12.75">
      <c r="A74" s="127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</row>
    <row r="75" spans="1:33" ht="12.75">
      <c r="A75" s="127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</row>
    <row r="76" spans="1:33" ht="12.75">
      <c r="A76" s="127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</row>
    <row r="77" spans="1:33" ht="12.75">
      <c r="A77" s="127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</row>
    <row r="78" spans="1:33" ht="12.75">
      <c r="A78" s="127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</row>
    <row r="79" spans="1:33" ht="12.75">
      <c r="A79" s="127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</row>
    <row r="80" spans="1:33" ht="12.75">
      <c r="A80" s="127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</row>
    <row r="81" spans="1:33" ht="12.75">
      <c r="A81" s="127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</row>
    <row r="82" spans="1:33" ht="12.75">
      <c r="A82" s="127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</row>
    <row r="83" spans="1:33" ht="12.75">
      <c r="A83" s="127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</row>
    <row r="84" spans="1:33" ht="12.75">
      <c r="A84" s="127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</row>
    <row r="85" spans="1:33" ht="12.75">
      <c r="A85" s="127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</row>
    <row r="86" spans="1:33" ht="12.75">
      <c r="A86" s="127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</row>
    <row r="87" spans="1:33" ht="12.75">
      <c r="A87" s="127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</row>
    <row r="88" spans="1:33" ht="12.75">
      <c r="A88" s="127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</row>
    <row r="89" spans="1:33" ht="12.75">
      <c r="A89" s="127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</row>
    <row r="90" spans="1:33" ht="12.75">
      <c r="A90" s="127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</row>
    <row r="91" spans="1:33" ht="12.75">
      <c r="A91" s="127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</row>
    <row r="92" spans="1:33" ht="12.75">
      <c r="A92" s="127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</row>
    <row r="93" spans="1:33" ht="12.75">
      <c r="A93" s="127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</row>
    <row r="94" spans="1:33" ht="12.75">
      <c r="A94" s="127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</row>
    <row r="95" spans="1:33" ht="12.75">
      <c r="A95" s="127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</row>
    <row r="96" spans="1:33" ht="12.75">
      <c r="A96" s="127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</row>
    <row r="97" spans="1:33" ht="12.75">
      <c r="A97" s="127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</row>
    <row r="98" spans="1:33" ht="12.75">
      <c r="A98" s="127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</row>
    <row r="99" spans="1:33" ht="12.75">
      <c r="A99" s="127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</row>
    <row r="100" spans="1:33" ht="12.75">
      <c r="A100" s="127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</row>
    <row r="101" spans="1:33" ht="12.75">
      <c r="A101" s="127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</row>
    <row r="102" spans="1:33" ht="12.75">
      <c r="A102" s="127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</row>
    <row r="103" spans="1:33" ht="12.75">
      <c r="A103" s="127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</row>
    <row r="104" spans="1:33" ht="12.75">
      <c r="A104" s="127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</row>
    <row r="105" spans="1:33" ht="12.75">
      <c r="A105" s="127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</row>
    <row r="106" spans="1:33" ht="12.75">
      <c r="A106" s="127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</row>
    <row r="107" spans="1:33" ht="12.75">
      <c r="A107" s="127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</row>
    <row r="108" spans="1:33" ht="12.75">
      <c r="A108" s="127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</row>
    <row r="109" spans="1:33" ht="12.75">
      <c r="A109" s="127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</row>
    <row r="110" spans="1:33" ht="12.75">
      <c r="A110" s="127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</row>
    <row r="111" spans="1:33" ht="12.75">
      <c r="A111" s="127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</row>
    <row r="112" spans="1:33" ht="12.75">
      <c r="A112" s="127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</row>
    <row r="113" spans="1:33" ht="12.75">
      <c r="A113" s="127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</row>
    <row r="114" spans="1:33" ht="12.75">
      <c r="A114" s="127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</row>
    <row r="115" spans="1:33" ht="12.75">
      <c r="A115" s="127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</row>
    <row r="116" spans="1:33" ht="12.75">
      <c r="A116" s="127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</row>
    <row r="117" spans="1:33" ht="12.75">
      <c r="A117" s="127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</row>
    <row r="118" spans="1:33" ht="12.75">
      <c r="A118" s="127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</row>
    <row r="119" spans="1:33" ht="12.75">
      <c r="A119" s="127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</row>
    <row r="120" spans="1:33" ht="12.75">
      <c r="A120" s="127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</row>
    <row r="121" spans="1:33" ht="12.75">
      <c r="A121" s="127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</row>
    <row r="122" spans="1:33" ht="12.75">
      <c r="A122" s="127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</row>
    <row r="123" spans="1:33" ht="12.75">
      <c r="A123" s="127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</row>
    <row r="124" spans="1:33" ht="12.75">
      <c r="A124" s="127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</row>
    <row r="125" spans="1:33" ht="12.75">
      <c r="A125" s="127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</row>
    <row r="126" spans="1:33" ht="12.75">
      <c r="A126" s="127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</row>
    <row r="127" spans="1:33" ht="12.75">
      <c r="A127" s="127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</row>
    <row r="128" spans="1:33" ht="12.75">
      <c r="A128" s="127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</row>
    <row r="129" spans="1:33" ht="12.75">
      <c r="A129" s="127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</row>
    <row r="130" spans="1:33" ht="12.75">
      <c r="A130" s="127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</row>
    <row r="131" spans="1:33" ht="12.75">
      <c r="A131" s="127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</row>
    <row r="132" spans="1:33" ht="12.75">
      <c r="A132" s="127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</row>
    <row r="133" spans="1:33" ht="12.75">
      <c r="A133" s="127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</row>
    <row r="134" spans="1:33" ht="12.75">
      <c r="A134" s="127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</row>
    <row r="135" spans="1:33" ht="12.75">
      <c r="A135" s="127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</row>
    <row r="136" spans="1:33" ht="12.75">
      <c r="A136" s="127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</row>
    <row r="137" spans="1:33" ht="12.75">
      <c r="A137" s="127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</row>
    <row r="138" spans="1:33" ht="12.75">
      <c r="A138" s="127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</row>
    <row r="139" spans="1:33" ht="12.75">
      <c r="A139" s="127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</row>
    <row r="140" spans="1:33" ht="12.75">
      <c r="A140" s="127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</row>
    <row r="141" spans="1:33" ht="12.75">
      <c r="A141" s="127"/>
      <c r="B141" s="131"/>
      <c r="C141" s="131"/>
      <c r="D141" s="131"/>
      <c r="E141" s="131"/>
      <c r="F141" s="131"/>
      <c r="G141" s="131"/>
      <c r="H141" s="132" t="s">
        <v>24</v>
      </c>
      <c r="I141" s="131"/>
      <c r="J141" s="131"/>
      <c r="K141" s="131"/>
      <c r="L141" s="131"/>
      <c r="M141" s="131"/>
      <c r="N141" s="131"/>
      <c r="O141" s="131"/>
      <c r="P141" s="131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</row>
    <row r="142" spans="1:33" s="6" customFormat="1" ht="12.75" customHeight="1">
      <c r="A142" s="128"/>
      <c r="B142" s="280" t="s">
        <v>25</v>
      </c>
      <c r="C142" s="277" t="s">
        <v>3</v>
      </c>
      <c r="D142" s="283" t="s">
        <v>4</v>
      </c>
      <c r="E142" s="283" t="s">
        <v>5</v>
      </c>
      <c r="F142" s="283" t="s">
        <v>6</v>
      </c>
      <c r="G142" s="283" t="s">
        <v>7</v>
      </c>
      <c r="H142" s="283" t="s">
        <v>8</v>
      </c>
      <c r="I142" s="283" t="s">
        <v>9</v>
      </c>
      <c r="J142" s="283" t="s">
        <v>10</v>
      </c>
      <c r="K142" s="283" t="s">
        <v>11</v>
      </c>
      <c r="L142" s="283" t="s">
        <v>12</v>
      </c>
      <c r="M142" s="283" t="s">
        <v>13</v>
      </c>
      <c r="N142" s="283" t="s">
        <v>14</v>
      </c>
      <c r="O142" s="339" t="s">
        <v>1</v>
      </c>
      <c r="P142" s="133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</row>
    <row r="143" spans="1:33" s="6" customFormat="1" ht="12.75">
      <c r="A143" s="128"/>
      <c r="B143" s="281"/>
      <c r="C143" s="278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340"/>
      <c r="P143" s="133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</row>
    <row r="144" spans="1:33" s="6" customFormat="1" ht="6" customHeight="1">
      <c r="A144" s="128"/>
      <c r="B144" s="281"/>
      <c r="C144" s="278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340"/>
      <c r="P144" s="133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</row>
    <row r="145" spans="1:33" s="1" customFormat="1" ht="6" customHeight="1">
      <c r="A145" s="129"/>
      <c r="B145" s="282"/>
      <c r="C145" s="279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341"/>
      <c r="P145" s="134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</row>
    <row r="146" spans="1:33" s="1" customFormat="1" ht="13.5" customHeight="1">
      <c r="A146" s="129"/>
      <c r="B146" s="200">
        <v>2018</v>
      </c>
      <c r="C146" s="183">
        <v>18518</v>
      </c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6">
        <f>SUM(C146:N146)</f>
        <v>18518</v>
      </c>
      <c r="P146" s="164">
        <f>((C146-C147)/C147)*100</f>
        <v>-1.5523657628920786</v>
      </c>
      <c r="Q146" s="137">
        <f>((C146-C148)/C148)*100</f>
        <v>-1.4056011074432968</v>
      </c>
      <c r="R146" s="129"/>
      <c r="S146" s="129"/>
      <c r="T146" s="138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</row>
    <row r="147" spans="1:33" s="1" customFormat="1" ht="13.5" customHeight="1">
      <c r="A147" s="129"/>
      <c r="B147" s="201">
        <v>2017</v>
      </c>
      <c r="C147" s="178">
        <v>18810</v>
      </c>
      <c r="D147" s="181">
        <v>14468</v>
      </c>
      <c r="E147" s="181">
        <v>8936</v>
      </c>
      <c r="F147" s="181">
        <v>10560</v>
      </c>
      <c r="G147" s="181">
        <v>7998</v>
      </c>
      <c r="H147" s="181">
        <v>11817</v>
      </c>
      <c r="I147" s="181">
        <v>9386</v>
      </c>
      <c r="J147" s="181">
        <v>12640</v>
      </c>
      <c r="K147" s="181">
        <v>8861.72762347674</v>
      </c>
      <c r="L147" s="181">
        <v>11835.99366556684</v>
      </c>
      <c r="M147" s="181">
        <v>9915.722001970355</v>
      </c>
      <c r="N147" s="181">
        <v>9317</v>
      </c>
      <c r="O147" s="180">
        <f>SUM(C147:N147)</f>
        <v>134545.44329101394</v>
      </c>
      <c r="P147" s="164"/>
      <c r="Q147" s="137"/>
      <c r="R147" s="129"/>
      <c r="S147" s="129"/>
      <c r="T147" s="138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</row>
    <row r="148" spans="1:33" s="1" customFormat="1" ht="13.5" customHeight="1">
      <c r="A148" s="129"/>
      <c r="B148" s="201">
        <v>2016</v>
      </c>
      <c r="C148" s="178">
        <v>18782</v>
      </c>
      <c r="D148" s="181">
        <v>14599</v>
      </c>
      <c r="E148" s="181">
        <v>8366</v>
      </c>
      <c r="F148" s="181">
        <v>10226</v>
      </c>
      <c r="G148" s="181">
        <v>8873</v>
      </c>
      <c r="H148" s="181">
        <v>11920</v>
      </c>
      <c r="I148" s="181">
        <v>9930</v>
      </c>
      <c r="J148" s="181">
        <v>12398</v>
      </c>
      <c r="K148" s="181">
        <v>8368</v>
      </c>
      <c r="L148" s="181">
        <v>11540</v>
      </c>
      <c r="M148" s="181">
        <v>9351</v>
      </c>
      <c r="N148" s="181">
        <v>9442</v>
      </c>
      <c r="O148" s="180">
        <f>SUM(C148:N148)</f>
        <v>133795</v>
      </c>
      <c r="P148" s="164"/>
      <c r="Q148" s="137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</row>
    <row r="149" spans="1:33" s="1" customFormat="1" ht="13.5" customHeight="1">
      <c r="A149" s="129"/>
      <c r="B149" s="201">
        <v>2015</v>
      </c>
      <c r="C149" s="178">
        <v>18124</v>
      </c>
      <c r="D149" s="181">
        <v>14709</v>
      </c>
      <c r="E149" s="181">
        <v>8047</v>
      </c>
      <c r="F149" s="181">
        <v>9228</v>
      </c>
      <c r="G149" s="181">
        <v>8531</v>
      </c>
      <c r="H149" s="181">
        <v>10824</v>
      </c>
      <c r="I149" s="181">
        <v>8639</v>
      </c>
      <c r="J149" s="181">
        <v>11714</v>
      </c>
      <c r="K149" s="181">
        <v>8284</v>
      </c>
      <c r="L149" s="181">
        <v>11160</v>
      </c>
      <c r="M149" s="181">
        <v>9302</v>
      </c>
      <c r="N149" s="181">
        <v>8784</v>
      </c>
      <c r="O149" s="180">
        <f aca="true" t="shared" si="6" ref="O149:O158">SUM(C149:N149)</f>
        <v>127346</v>
      </c>
      <c r="P149" s="164"/>
      <c r="Q149" s="129"/>
      <c r="R149" s="129"/>
      <c r="S149" s="129"/>
      <c r="T149" s="129"/>
      <c r="U149" s="137"/>
      <c r="V149" s="137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</row>
    <row r="150" spans="1:33" s="1" customFormat="1" ht="13.5" customHeight="1">
      <c r="A150" s="129"/>
      <c r="B150" s="201">
        <v>2014</v>
      </c>
      <c r="C150" s="178">
        <v>17129</v>
      </c>
      <c r="D150" s="181">
        <v>14474</v>
      </c>
      <c r="E150" s="181">
        <v>7636</v>
      </c>
      <c r="F150" s="181">
        <v>8989</v>
      </c>
      <c r="G150" s="181">
        <v>7913</v>
      </c>
      <c r="H150" s="181">
        <v>11554</v>
      </c>
      <c r="I150" s="181">
        <v>9038</v>
      </c>
      <c r="J150" s="181">
        <v>11185</v>
      </c>
      <c r="K150" s="181">
        <v>7884</v>
      </c>
      <c r="L150" s="181">
        <v>11205</v>
      </c>
      <c r="M150" s="181">
        <v>9615</v>
      </c>
      <c r="N150" s="181">
        <v>7788</v>
      </c>
      <c r="O150" s="180">
        <f t="shared" si="6"/>
        <v>124410</v>
      </c>
      <c r="P150" s="134"/>
      <c r="Q150" s="137"/>
      <c r="R150" s="137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</row>
    <row r="151" spans="1:33" s="1" customFormat="1" ht="13.5" customHeight="1">
      <c r="A151" s="129"/>
      <c r="B151" s="201">
        <v>2013</v>
      </c>
      <c r="C151" s="178">
        <v>16742</v>
      </c>
      <c r="D151" s="181">
        <v>13700</v>
      </c>
      <c r="E151" s="181">
        <v>7250</v>
      </c>
      <c r="F151" s="181">
        <v>8711</v>
      </c>
      <c r="G151" s="181">
        <v>7708</v>
      </c>
      <c r="H151" s="181">
        <v>10753</v>
      </c>
      <c r="I151" s="181">
        <v>8316</v>
      </c>
      <c r="J151" s="181">
        <v>11138</v>
      </c>
      <c r="K151" s="181">
        <v>8578</v>
      </c>
      <c r="L151" s="181">
        <v>10669</v>
      </c>
      <c r="M151" s="181">
        <v>9348</v>
      </c>
      <c r="N151" s="181">
        <v>7694</v>
      </c>
      <c r="O151" s="180">
        <f t="shared" si="6"/>
        <v>120607</v>
      </c>
      <c r="P151" s="134"/>
      <c r="Q151" s="137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</row>
    <row r="152" spans="1:33" s="1" customFormat="1" ht="13.5" customHeight="1">
      <c r="A152" s="129"/>
      <c r="B152" s="202">
        <v>2012</v>
      </c>
      <c r="C152" s="178">
        <v>17316</v>
      </c>
      <c r="D152" s="181">
        <v>15274</v>
      </c>
      <c r="E152" s="181">
        <v>7674</v>
      </c>
      <c r="F152" s="181">
        <v>7728</v>
      </c>
      <c r="G152" s="181">
        <v>9175</v>
      </c>
      <c r="H152" s="181">
        <v>10733</v>
      </c>
      <c r="I152" s="181">
        <v>9489</v>
      </c>
      <c r="J152" s="181">
        <v>7320</v>
      </c>
      <c r="K152" s="181">
        <v>11306</v>
      </c>
      <c r="L152" s="181">
        <v>7909</v>
      </c>
      <c r="M152" s="181">
        <v>9119</v>
      </c>
      <c r="N152" s="181">
        <v>8058</v>
      </c>
      <c r="O152" s="180">
        <f t="shared" si="6"/>
        <v>121101</v>
      </c>
      <c r="P152" s="165"/>
      <c r="Q152" s="137"/>
      <c r="R152" s="137"/>
      <c r="S152" s="129"/>
      <c r="T152" s="129"/>
      <c r="U152" s="129"/>
      <c r="V152" s="129"/>
      <c r="W152" s="129"/>
      <c r="X152" s="129"/>
      <c r="Y152" s="138"/>
      <c r="Z152" s="129"/>
      <c r="AA152" s="129"/>
      <c r="AB152" s="129"/>
      <c r="AC152" s="129"/>
      <c r="AD152" s="129"/>
      <c r="AE152" s="129"/>
      <c r="AF152" s="129"/>
      <c r="AG152" s="129"/>
    </row>
    <row r="153" spans="1:33" s="1" customFormat="1" ht="13.5" customHeight="1">
      <c r="A153" s="129"/>
      <c r="B153" s="201">
        <v>2011</v>
      </c>
      <c r="C153" s="178">
        <v>17779</v>
      </c>
      <c r="D153" s="181">
        <v>16418</v>
      </c>
      <c r="E153" s="181">
        <v>7865</v>
      </c>
      <c r="F153" s="181">
        <v>7554</v>
      </c>
      <c r="G153" s="181">
        <v>7957</v>
      </c>
      <c r="H153" s="181">
        <v>10841</v>
      </c>
      <c r="I153" s="181">
        <v>10583</v>
      </c>
      <c r="J153" s="181">
        <v>7694</v>
      </c>
      <c r="K153" s="181">
        <v>10321</v>
      </c>
      <c r="L153" s="181">
        <v>9282</v>
      </c>
      <c r="M153" s="181">
        <v>8912</v>
      </c>
      <c r="N153" s="181">
        <v>8358</v>
      </c>
      <c r="O153" s="180">
        <f t="shared" si="6"/>
        <v>123564</v>
      </c>
      <c r="P153" s="165"/>
      <c r="Q153" s="137"/>
      <c r="R153" s="129"/>
      <c r="S153" s="129"/>
      <c r="T153" s="129"/>
      <c r="U153" s="129"/>
      <c r="V153" s="129"/>
      <c r="W153" s="138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</row>
    <row r="154" spans="1:33" s="1" customFormat="1" ht="13.5" customHeight="1">
      <c r="A154" s="129"/>
      <c r="B154" s="201">
        <v>2010</v>
      </c>
      <c r="C154" s="178">
        <v>17168</v>
      </c>
      <c r="D154" s="181">
        <v>16955</v>
      </c>
      <c r="E154" s="181">
        <v>8548</v>
      </c>
      <c r="F154" s="181">
        <v>8367</v>
      </c>
      <c r="G154" s="181">
        <v>8897</v>
      </c>
      <c r="H154" s="181">
        <v>11049</v>
      </c>
      <c r="I154" s="181">
        <v>10775</v>
      </c>
      <c r="J154" s="181">
        <v>9909</v>
      </c>
      <c r="K154" s="181">
        <v>10777</v>
      </c>
      <c r="L154" s="181">
        <v>8080</v>
      </c>
      <c r="M154" s="181">
        <v>10175</v>
      </c>
      <c r="N154" s="181">
        <v>10880</v>
      </c>
      <c r="O154" s="180">
        <f t="shared" si="6"/>
        <v>131580</v>
      </c>
      <c r="P154" s="166"/>
      <c r="Q154" s="137"/>
      <c r="R154" s="139"/>
      <c r="S154" s="139"/>
      <c r="T154" s="138"/>
      <c r="U154" s="140"/>
      <c r="V154" s="129"/>
      <c r="W154" s="138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</row>
    <row r="155" spans="1:33" s="1" customFormat="1" ht="13.5" customHeight="1">
      <c r="A155" s="129"/>
      <c r="B155" s="201">
        <v>2009</v>
      </c>
      <c r="C155" s="178">
        <v>13555</v>
      </c>
      <c r="D155" s="181">
        <v>15081</v>
      </c>
      <c r="E155" s="181">
        <v>6614</v>
      </c>
      <c r="F155" s="181">
        <v>6819</v>
      </c>
      <c r="G155" s="181">
        <v>7760</v>
      </c>
      <c r="H155" s="181">
        <v>10798</v>
      </c>
      <c r="I155" s="181">
        <v>9162</v>
      </c>
      <c r="J155" s="181">
        <v>8599</v>
      </c>
      <c r="K155" s="181">
        <v>10493</v>
      </c>
      <c r="L155" s="181">
        <v>9712</v>
      </c>
      <c r="M155" s="181">
        <v>11227</v>
      </c>
      <c r="N155" s="181">
        <v>9215</v>
      </c>
      <c r="O155" s="180">
        <f t="shared" si="6"/>
        <v>119035</v>
      </c>
      <c r="P155" s="165"/>
      <c r="Q155" s="141"/>
      <c r="R155" s="139"/>
      <c r="S155" s="139"/>
      <c r="T155" s="138"/>
      <c r="U155" s="140"/>
      <c r="V155" s="129"/>
      <c r="W155" s="138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</row>
    <row r="156" spans="1:33" s="1" customFormat="1" ht="13.5" customHeight="1">
      <c r="A156" s="129"/>
      <c r="B156" s="201">
        <v>2008</v>
      </c>
      <c r="C156" s="178">
        <v>12551</v>
      </c>
      <c r="D156" s="181">
        <v>15727</v>
      </c>
      <c r="E156" s="181">
        <v>7644</v>
      </c>
      <c r="F156" s="181">
        <v>7100</v>
      </c>
      <c r="G156" s="181">
        <v>7690</v>
      </c>
      <c r="H156" s="181">
        <v>10246</v>
      </c>
      <c r="I156" s="181">
        <v>8128</v>
      </c>
      <c r="J156" s="181">
        <v>8494</v>
      </c>
      <c r="K156" s="181">
        <v>9835</v>
      </c>
      <c r="L156" s="181">
        <v>7487</v>
      </c>
      <c r="M156" s="181">
        <v>9432</v>
      </c>
      <c r="N156" s="181">
        <v>7264</v>
      </c>
      <c r="O156" s="180">
        <f t="shared" si="6"/>
        <v>111598</v>
      </c>
      <c r="P156" s="165"/>
      <c r="Q156" s="141"/>
      <c r="R156" s="129"/>
      <c r="S156" s="129"/>
      <c r="T156" s="138"/>
      <c r="U156" s="140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</row>
    <row r="157" spans="1:33" s="1" customFormat="1" ht="13.5" customHeight="1">
      <c r="A157" s="129"/>
      <c r="B157" s="201">
        <v>2007</v>
      </c>
      <c r="C157" s="178">
        <v>11901</v>
      </c>
      <c r="D157" s="181">
        <v>15356</v>
      </c>
      <c r="E157" s="181">
        <v>7464</v>
      </c>
      <c r="F157" s="181">
        <v>6844</v>
      </c>
      <c r="G157" s="181">
        <v>7013</v>
      </c>
      <c r="H157" s="181">
        <v>9650</v>
      </c>
      <c r="I157" s="181">
        <v>8106</v>
      </c>
      <c r="J157" s="181">
        <v>7446</v>
      </c>
      <c r="K157" s="181">
        <v>9542</v>
      </c>
      <c r="L157" s="181">
        <v>6715</v>
      </c>
      <c r="M157" s="181">
        <v>8913</v>
      </c>
      <c r="N157" s="181">
        <v>7427</v>
      </c>
      <c r="O157" s="180">
        <f t="shared" si="6"/>
        <v>106377</v>
      </c>
      <c r="P157" s="165"/>
      <c r="Q157" s="137"/>
      <c r="R157" s="129"/>
      <c r="S157" s="129"/>
      <c r="T157" s="138"/>
      <c r="U157" s="140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</row>
    <row r="158" spans="1:33" s="1" customFormat="1" ht="13.5" customHeight="1">
      <c r="A158" s="129"/>
      <c r="B158" s="203">
        <v>2006</v>
      </c>
      <c r="C158" s="204">
        <v>11461</v>
      </c>
      <c r="D158" s="205">
        <v>14678</v>
      </c>
      <c r="E158" s="205">
        <v>6160</v>
      </c>
      <c r="F158" s="205">
        <v>6647</v>
      </c>
      <c r="G158" s="205">
        <v>5646</v>
      </c>
      <c r="H158" s="205">
        <v>9077</v>
      </c>
      <c r="I158" s="205">
        <v>7944</v>
      </c>
      <c r="J158" s="205">
        <v>7249</v>
      </c>
      <c r="K158" s="205">
        <v>8670</v>
      </c>
      <c r="L158" s="205">
        <v>7140</v>
      </c>
      <c r="M158" s="205">
        <v>8532</v>
      </c>
      <c r="N158" s="205">
        <v>6966</v>
      </c>
      <c r="O158" s="206">
        <f t="shared" si="6"/>
        <v>100170</v>
      </c>
      <c r="P158" s="165"/>
      <c r="Q158" s="138"/>
      <c r="R158" s="129"/>
      <c r="S158" s="129"/>
      <c r="T158" s="138"/>
      <c r="U158" s="140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</row>
    <row r="159" spans="1:33" ht="12.75">
      <c r="A159" s="127"/>
      <c r="B159" s="131"/>
      <c r="C159" s="131"/>
      <c r="D159" s="131"/>
      <c r="E159" s="162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>
        <f>C159+D159+E159+F159</f>
        <v>0</v>
      </c>
      <c r="P159" s="131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</row>
    <row r="160" spans="1:33" ht="12.75">
      <c r="A160" s="127"/>
      <c r="B160" s="131"/>
      <c r="C160" s="162"/>
      <c r="D160" s="162"/>
      <c r="E160" s="162"/>
      <c r="F160" s="162"/>
      <c r="G160" s="162"/>
      <c r="H160" s="162"/>
      <c r="I160" s="162"/>
      <c r="J160" s="162"/>
      <c r="K160" s="162"/>
      <c r="L160" s="131"/>
      <c r="M160" s="131"/>
      <c r="N160" s="131"/>
      <c r="O160" s="131"/>
      <c r="P160" s="131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</row>
    <row r="161" spans="1:33" ht="12.75">
      <c r="A161" s="127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</row>
    <row r="162" spans="1:33" ht="12.75">
      <c r="A162" s="127"/>
      <c r="B162" s="131"/>
      <c r="C162" s="131"/>
      <c r="D162" s="131"/>
      <c r="E162" s="131"/>
      <c r="F162" s="131"/>
      <c r="G162" s="131"/>
      <c r="H162" s="132" t="s">
        <v>26</v>
      </c>
      <c r="I162" s="131"/>
      <c r="J162" s="132"/>
      <c r="K162" s="131"/>
      <c r="L162" s="131"/>
      <c r="M162" s="131"/>
      <c r="N162" s="131"/>
      <c r="O162" s="131"/>
      <c r="P162" s="131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</row>
    <row r="163" spans="1:33" ht="12.75">
      <c r="A163" s="127"/>
      <c r="B163" s="131"/>
      <c r="C163" s="131"/>
      <c r="D163" s="163"/>
      <c r="E163" s="131"/>
      <c r="F163" s="131"/>
      <c r="G163" s="131"/>
      <c r="H163" s="132"/>
      <c r="I163" s="131"/>
      <c r="J163" s="132"/>
      <c r="K163" s="131"/>
      <c r="L163" s="131"/>
      <c r="M163" s="131"/>
      <c r="N163" s="131"/>
      <c r="O163" s="131"/>
      <c r="P163" s="131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</row>
    <row r="164" spans="1:33" ht="12.75">
      <c r="A164" s="127"/>
      <c r="B164" s="131"/>
      <c r="C164" s="131"/>
      <c r="D164" s="131"/>
      <c r="E164" s="131"/>
      <c r="F164" s="131"/>
      <c r="G164" s="131"/>
      <c r="H164" s="132"/>
      <c r="I164" s="131"/>
      <c r="J164" s="132"/>
      <c r="K164" s="131"/>
      <c r="L164" s="131"/>
      <c r="M164" s="131"/>
      <c r="N164" s="131"/>
      <c r="O164" s="131"/>
      <c r="P164" s="131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</row>
    <row r="165" spans="1:33" ht="12.75">
      <c r="A165" s="127"/>
      <c r="B165" s="131"/>
      <c r="C165" s="131"/>
      <c r="D165" s="131"/>
      <c r="E165" s="131"/>
      <c r="F165" s="131"/>
      <c r="G165" s="131"/>
      <c r="H165" s="132"/>
      <c r="I165" s="131"/>
      <c r="J165" s="132"/>
      <c r="K165" s="131"/>
      <c r="L165" s="131"/>
      <c r="M165" s="131"/>
      <c r="N165" s="131"/>
      <c r="O165" s="131"/>
      <c r="P165" s="131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</row>
    <row r="166" spans="1:33" ht="12.75">
      <c r="A166" s="127"/>
      <c r="B166" s="131"/>
      <c r="C166" s="131"/>
      <c r="D166" s="131"/>
      <c r="E166" s="131"/>
      <c r="F166" s="131"/>
      <c r="G166" s="131"/>
      <c r="H166" s="132">
        <v>2009</v>
      </c>
      <c r="I166" s="131"/>
      <c r="J166" s="132"/>
      <c r="K166" s="131"/>
      <c r="L166" s="131"/>
      <c r="M166" s="131"/>
      <c r="N166" s="131"/>
      <c r="O166" s="131"/>
      <c r="P166" s="131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</row>
    <row r="167" spans="1:33" s="6" customFormat="1" ht="12.75" customHeight="1">
      <c r="A167" s="128"/>
      <c r="B167" s="280" t="s">
        <v>2</v>
      </c>
      <c r="C167" s="277" t="s">
        <v>3</v>
      </c>
      <c r="D167" s="283" t="s">
        <v>4</v>
      </c>
      <c r="E167" s="283" t="s">
        <v>5</v>
      </c>
      <c r="F167" s="283" t="s">
        <v>6</v>
      </c>
      <c r="G167" s="283" t="s">
        <v>7</v>
      </c>
      <c r="H167" s="283" t="s">
        <v>8</v>
      </c>
      <c r="I167" s="283" t="s">
        <v>9</v>
      </c>
      <c r="J167" s="283" t="s">
        <v>10</v>
      </c>
      <c r="K167" s="283" t="s">
        <v>11</v>
      </c>
      <c r="L167" s="283" t="s">
        <v>12</v>
      </c>
      <c r="M167" s="283" t="s">
        <v>13</v>
      </c>
      <c r="N167" s="283" t="s">
        <v>14</v>
      </c>
      <c r="O167" s="274" t="s">
        <v>136</v>
      </c>
      <c r="P167" s="133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</row>
    <row r="168" spans="1:33" s="6" customFormat="1" ht="12.75">
      <c r="A168" s="128"/>
      <c r="B168" s="281"/>
      <c r="C168" s="278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75"/>
      <c r="P168" s="133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</row>
    <row r="169" spans="1:33" s="6" customFormat="1" ht="6" customHeight="1">
      <c r="A169" s="128"/>
      <c r="B169" s="281"/>
      <c r="C169" s="278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75"/>
      <c r="P169" s="133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</row>
    <row r="170" spans="1:33" s="1" customFormat="1" ht="6" customHeight="1">
      <c r="A170" s="129"/>
      <c r="B170" s="282"/>
      <c r="C170" s="279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76"/>
      <c r="P170" s="134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</row>
    <row r="171" spans="1:33" s="1" customFormat="1" ht="13.5" customHeight="1">
      <c r="A171" s="129"/>
      <c r="B171" s="176" t="s">
        <v>15</v>
      </c>
      <c r="C171" s="183">
        <v>2706</v>
      </c>
      <c r="D171" s="184">
        <v>2201</v>
      </c>
      <c r="E171" s="184">
        <v>2499</v>
      </c>
      <c r="F171" s="184">
        <v>2522</v>
      </c>
      <c r="G171" s="184">
        <v>2053</v>
      </c>
      <c r="H171" s="184">
        <v>2276</v>
      </c>
      <c r="I171" s="184">
        <v>3253</v>
      </c>
      <c r="J171" s="184">
        <v>1693</v>
      </c>
      <c r="K171" s="184">
        <v>1776</v>
      </c>
      <c r="L171" s="185">
        <v>2352</v>
      </c>
      <c r="M171" s="184">
        <v>1712</v>
      </c>
      <c r="N171" s="184">
        <v>2292</v>
      </c>
      <c r="O171" s="186">
        <f aca="true" t="shared" si="7" ref="O171:O176">SUM(C171:N171)</f>
        <v>27335</v>
      </c>
      <c r="P171" s="134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</row>
    <row r="172" spans="1:33" s="1" customFormat="1" ht="13.5" customHeight="1">
      <c r="A172" s="129"/>
      <c r="B172" s="172" t="s">
        <v>16</v>
      </c>
      <c r="C172" s="178">
        <v>1660</v>
      </c>
      <c r="D172" s="181">
        <v>1846</v>
      </c>
      <c r="E172" s="181">
        <v>1637</v>
      </c>
      <c r="F172" s="181">
        <v>1658</v>
      </c>
      <c r="G172" s="181">
        <v>1202</v>
      </c>
      <c r="H172" s="181">
        <v>997</v>
      </c>
      <c r="I172" s="181">
        <v>1101</v>
      </c>
      <c r="J172" s="181">
        <v>1955</v>
      </c>
      <c r="K172" s="181">
        <v>2286</v>
      </c>
      <c r="L172" s="181">
        <v>1279</v>
      </c>
      <c r="M172" s="181">
        <v>1369</v>
      </c>
      <c r="N172" s="181">
        <v>1936</v>
      </c>
      <c r="O172" s="180">
        <f t="shared" si="7"/>
        <v>18926</v>
      </c>
      <c r="P172" s="134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</row>
    <row r="173" spans="1:33" s="1" customFormat="1" ht="13.5" customHeight="1">
      <c r="A173" s="129"/>
      <c r="B173" s="172" t="s">
        <v>17</v>
      </c>
      <c r="C173" s="178">
        <v>1192</v>
      </c>
      <c r="D173" s="181">
        <v>958</v>
      </c>
      <c r="E173" s="181">
        <v>1607</v>
      </c>
      <c r="F173" s="181">
        <v>1643</v>
      </c>
      <c r="G173" s="181">
        <v>1483</v>
      </c>
      <c r="H173" s="181">
        <v>1251</v>
      </c>
      <c r="I173" s="181">
        <v>1864</v>
      </c>
      <c r="J173" s="181">
        <v>1644</v>
      </c>
      <c r="K173" s="181">
        <v>1601</v>
      </c>
      <c r="L173" s="181">
        <v>2166</v>
      </c>
      <c r="M173" s="181">
        <v>1581</v>
      </c>
      <c r="N173" s="181">
        <v>1577</v>
      </c>
      <c r="O173" s="180">
        <f t="shared" si="7"/>
        <v>18567</v>
      </c>
      <c r="P173" s="134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</row>
    <row r="174" spans="1:33" s="1" customFormat="1" ht="13.5" customHeight="1">
      <c r="A174" s="129"/>
      <c r="B174" s="172" t="s">
        <v>18</v>
      </c>
      <c r="C174" s="178">
        <v>209</v>
      </c>
      <c r="D174" s="181">
        <v>143</v>
      </c>
      <c r="E174" s="181">
        <v>376</v>
      </c>
      <c r="F174" s="181">
        <v>525</v>
      </c>
      <c r="G174" s="181">
        <v>597</v>
      </c>
      <c r="H174" s="181">
        <v>485</v>
      </c>
      <c r="I174" s="181">
        <v>734</v>
      </c>
      <c r="J174" s="181">
        <v>1118</v>
      </c>
      <c r="K174" s="181">
        <v>727</v>
      </c>
      <c r="L174" s="181">
        <v>820</v>
      </c>
      <c r="M174" s="181">
        <v>597</v>
      </c>
      <c r="N174" s="181">
        <v>320</v>
      </c>
      <c r="O174" s="180">
        <f t="shared" si="7"/>
        <v>6651</v>
      </c>
      <c r="P174" s="134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</row>
    <row r="175" spans="1:33" s="1" customFormat="1" ht="13.5" customHeight="1">
      <c r="A175" s="129"/>
      <c r="B175" s="172" t="s">
        <v>19</v>
      </c>
      <c r="C175" s="178">
        <v>2308</v>
      </c>
      <c r="D175" s="181">
        <v>2006</v>
      </c>
      <c r="E175" s="181">
        <v>1699</v>
      </c>
      <c r="F175" s="181">
        <v>2126</v>
      </c>
      <c r="G175" s="181">
        <v>2309</v>
      </c>
      <c r="H175" s="181">
        <v>2110</v>
      </c>
      <c r="I175" s="181">
        <v>2919</v>
      </c>
      <c r="J175" s="181">
        <v>1929</v>
      </c>
      <c r="K175" s="181">
        <v>1897</v>
      </c>
      <c r="L175" s="181">
        <v>2513</v>
      </c>
      <c r="M175" s="181">
        <v>3028</v>
      </c>
      <c r="N175" s="181">
        <v>3056</v>
      </c>
      <c r="O175" s="180">
        <f t="shared" si="7"/>
        <v>27900</v>
      </c>
      <c r="P175" s="134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</row>
    <row r="176" spans="1:33" s="1" customFormat="1" ht="13.5" customHeight="1">
      <c r="A176" s="129"/>
      <c r="B176" s="259" t="s">
        <v>134</v>
      </c>
      <c r="C176" s="257">
        <f aca="true" t="shared" si="8" ref="C176:N176">SUM(C171:C175)</f>
        <v>8075</v>
      </c>
      <c r="D176" s="261">
        <f t="shared" si="8"/>
        <v>7154</v>
      </c>
      <c r="E176" s="261">
        <f t="shared" si="8"/>
        <v>7818</v>
      </c>
      <c r="F176" s="261">
        <f t="shared" si="8"/>
        <v>8474</v>
      </c>
      <c r="G176" s="261">
        <f t="shared" si="8"/>
        <v>7644</v>
      </c>
      <c r="H176" s="261">
        <f t="shared" si="8"/>
        <v>7119</v>
      </c>
      <c r="I176" s="261">
        <f t="shared" si="8"/>
        <v>9871</v>
      </c>
      <c r="J176" s="261">
        <f t="shared" si="8"/>
        <v>8339</v>
      </c>
      <c r="K176" s="261">
        <f t="shared" si="8"/>
        <v>8287</v>
      </c>
      <c r="L176" s="261">
        <f t="shared" si="8"/>
        <v>9130</v>
      </c>
      <c r="M176" s="261">
        <f t="shared" si="8"/>
        <v>8287</v>
      </c>
      <c r="N176" s="261">
        <f t="shared" si="8"/>
        <v>9181</v>
      </c>
      <c r="O176" s="263">
        <f t="shared" si="7"/>
        <v>99379</v>
      </c>
      <c r="P176" s="134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</row>
    <row r="177" spans="1:33" s="1" customFormat="1" ht="13.5" customHeight="1">
      <c r="A177" s="129"/>
      <c r="B177" s="260"/>
      <c r="C177" s="258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4"/>
      <c r="P177" s="134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</row>
    <row r="178" spans="1:33" ht="12.75">
      <c r="A178" s="127"/>
      <c r="B178" s="131"/>
      <c r="C178" s="131"/>
      <c r="D178" s="131"/>
      <c r="E178" s="131"/>
      <c r="F178" s="131"/>
      <c r="G178" s="131"/>
      <c r="H178" s="132"/>
      <c r="I178" s="131"/>
      <c r="J178" s="132"/>
      <c r="K178" s="131"/>
      <c r="L178" s="131"/>
      <c r="M178" s="131"/>
      <c r="N178" s="131"/>
      <c r="O178" s="131"/>
      <c r="P178" s="131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</row>
    <row r="179" spans="1:33" ht="12.75">
      <c r="A179" s="127"/>
      <c r="B179" s="131"/>
      <c r="C179" s="131"/>
      <c r="D179" s="131"/>
      <c r="E179" s="131"/>
      <c r="F179" s="131"/>
      <c r="G179" s="131"/>
      <c r="H179" s="132"/>
      <c r="I179" s="131"/>
      <c r="J179" s="132"/>
      <c r="K179" s="131"/>
      <c r="L179" s="131"/>
      <c r="M179" s="131"/>
      <c r="N179" s="131"/>
      <c r="O179" s="131"/>
      <c r="P179" s="131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</row>
    <row r="180" spans="1:33" ht="12.75">
      <c r="A180" s="127"/>
      <c r="B180" s="131"/>
      <c r="C180" s="131"/>
      <c r="D180" s="131"/>
      <c r="E180" s="131"/>
      <c r="F180" s="131"/>
      <c r="G180" s="131"/>
      <c r="H180" s="132">
        <v>2008</v>
      </c>
      <c r="I180" s="131"/>
      <c r="J180" s="132"/>
      <c r="K180" s="131"/>
      <c r="L180" s="131"/>
      <c r="M180" s="131"/>
      <c r="N180" s="131"/>
      <c r="O180" s="131"/>
      <c r="P180" s="131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</row>
    <row r="181" spans="1:33" s="6" customFormat="1" ht="12.75" customHeight="1">
      <c r="A181" s="128"/>
      <c r="B181" s="280" t="s">
        <v>2</v>
      </c>
      <c r="C181" s="277" t="s">
        <v>3</v>
      </c>
      <c r="D181" s="283" t="s">
        <v>4</v>
      </c>
      <c r="E181" s="283" t="s">
        <v>5</v>
      </c>
      <c r="F181" s="283" t="s">
        <v>6</v>
      </c>
      <c r="G181" s="283" t="s">
        <v>7</v>
      </c>
      <c r="H181" s="283" t="s">
        <v>8</v>
      </c>
      <c r="I181" s="283" t="s">
        <v>9</v>
      </c>
      <c r="J181" s="283" t="s">
        <v>10</v>
      </c>
      <c r="K181" s="283" t="s">
        <v>11</v>
      </c>
      <c r="L181" s="283" t="s">
        <v>12</v>
      </c>
      <c r="M181" s="283" t="s">
        <v>13</v>
      </c>
      <c r="N181" s="283" t="s">
        <v>14</v>
      </c>
      <c r="O181" s="274" t="s">
        <v>135</v>
      </c>
      <c r="P181" s="133"/>
      <c r="Q181" s="128"/>
      <c r="R181" s="142"/>
      <c r="S181" s="142"/>
      <c r="T181" s="142"/>
      <c r="U181" s="142"/>
      <c r="V181" s="142"/>
      <c r="W181" s="142"/>
      <c r="X181" s="143"/>
      <c r="Y181" s="143"/>
      <c r="Z181" s="143"/>
      <c r="AA181" s="128"/>
      <c r="AB181" s="128"/>
      <c r="AC181" s="128"/>
      <c r="AD181" s="128"/>
      <c r="AE181" s="128"/>
      <c r="AF181" s="128"/>
      <c r="AG181" s="128"/>
    </row>
    <row r="182" spans="1:33" s="6" customFormat="1" ht="12.75">
      <c r="A182" s="128"/>
      <c r="B182" s="281"/>
      <c r="C182" s="278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75"/>
      <c r="P182" s="133"/>
      <c r="Q182" s="128"/>
      <c r="R182" s="144" t="s">
        <v>9</v>
      </c>
      <c r="S182" s="145" t="s">
        <v>10</v>
      </c>
      <c r="T182" s="145" t="s">
        <v>11</v>
      </c>
      <c r="U182" s="145" t="s">
        <v>12</v>
      </c>
      <c r="V182" s="145" t="s">
        <v>13</v>
      </c>
      <c r="W182" s="145" t="s">
        <v>14</v>
      </c>
      <c r="X182" s="146" t="s">
        <v>3</v>
      </c>
      <c r="Y182" s="146" t="s">
        <v>4</v>
      </c>
      <c r="Z182" s="146" t="s">
        <v>5</v>
      </c>
      <c r="AA182" s="147" t="s">
        <v>6</v>
      </c>
      <c r="AB182" s="145" t="s">
        <v>7</v>
      </c>
      <c r="AC182" s="145" t="s">
        <v>8</v>
      </c>
      <c r="AD182" s="128"/>
      <c r="AE182" s="128"/>
      <c r="AF182" s="128"/>
      <c r="AG182" s="128"/>
    </row>
    <row r="183" spans="1:33" s="6" customFormat="1" ht="6" customHeight="1">
      <c r="A183" s="128"/>
      <c r="B183" s="281"/>
      <c r="C183" s="278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75"/>
      <c r="P183" s="133"/>
      <c r="Q183" s="128"/>
      <c r="R183" s="148"/>
      <c r="S183" s="148"/>
      <c r="T183" s="148"/>
      <c r="U183" s="148"/>
      <c r="V183" s="148"/>
      <c r="W183" s="148"/>
      <c r="X183" s="149"/>
      <c r="Y183" s="149"/>
      <c r="Z183" s="149"/>
      <c r="AA183" s="128"/>
      <c r="AB183" s="128"/>
      <c r="AC183" s="128"/>
      <c r="AD183" s="128"/>
      <c r="AE183" s="128"/>
      <c r="AF183" s="128"/>
      <c r="AG183" s="128"/>
    </row>
    <row r="184" spans="1:33" s="1" customFormat="1" ht="6" customHeight="1">
      <c r="A184" s="129"/>
      <c r="B184" s="282"/>
      <c r="C184" s="279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76"/>
      <c r="P184" s="134"/>
      <c r="Q184" s="129"/>
      <c r="R184" s="150"/>
      <c r="S184" s="150"/>
      <c r="T184" s="150"/>
      <c r="U184" s="150"/>
      <c r="V184" s="150"/>
      <c r="W184" s="150"/>
      <c r="X184" s="151"/>
      <c r="Y184" s="151"/>
      <c r="Z184" s="151"/>
      <c r="AA184" s="129"/>
      <c r="AB184" s="129"/>
      <c r="AC184" s="129"/>
      <c r="AD184" s="129"/>
      <c r="AE184" s="129"/>
      <c r="AF184" s="129"/>
      <c r="AG184" s="129"/>
    </row>
    <row r="185" spans="1:33" s="1" customFormat="1" ht="13.5" customHeight="1">
      <c r="A185" s="129"/>
      <c r="B185" s="176" t="s">
        <v>15</v>
      </c>
      <c r="C185" s="183">
        <v>2989</v>
      </c>
      <c r="D185" s="184">
        <v>2231</v>
      </c>
      <c r="E185" s="184">
        <v>2134</v>
      </c>
      <c r="F185" s="184">
        <v>2253</v>
      </c>
      <c r="G185" s="184">
        <v>1680</v>
      </c>
      <c r="H185" s="184">
        <v>1595</v>
      </c>
      <c r="I185" s="184">
        <v>2584</v>
      </c>
      <c r="J185" s="184">
        <v>2305</v>
      </c>
      <c r="K185" s="184">
        <v>2585</v>
      </c>
      <c r="L185" s="185">
        <v>3248</v>
      </c>
      <c r="M185" s="184">
        <v>3984</v>
      </c>
      <c r="N185" s="184">
        <v>3886</v>
      </c>
      <c r="O185" s="186">
        <f aca="true" t="shared" si="9" ref="O185:O190">SUM(C185:N185)</f>
        <v>31474</v>
      </c>
      <c r="P185" s="165"/>
      <c r="Q185" s="138"/>
      <c r="R185" s="152">
        <v>3186</v>
      </c>
      <c r="S185" s="152">
        <v>2114</v>
      </c>
      <c r="T185" s="152">
        <v>1935</v>
      </c>
      <c r="U185" s="152">
        <v>2921</v>
      </c>
      <c r="V185" s="152">
        <v>3682</v>
      </c>
      <c r="W185" s="152">
        <v>4106</v>
      </c>
      <c r="X185" s="153">
        <v>2989</v>
      </c>
      <c r="Y185" s="153">
        <v>2231</v>
      </c>
      <c r="Z185" s="153">
        <v>2134</v>
      </c>
      <c r="AA185" s="154">
        <v>2253</v>
      </c>
      <c r="AB185" s="154">
        <v>1680</v>
      </c>
      <c r="AC185" s="154">
        <v>1595</v>
      </c>
      <c r="AD185" s="129"/>
      <c r="AE185" s="129"/>
      <c r="AF185" s="129"/>
      <c r="AG185" s="129"/>
    </row>
    <row r="186" spans="1:33" s="1" customFormat="1" ht="13.5" customHeight="1">
      <c r="A186" s="129"/>
      <c r="B186" s="172" t="s">
        <v>16</v>
      </c>
      <c r="C186" s="178">
        <v>1778</v>
      </c>
      <c r="D186" s="181">
        <v>2136</v>
      </c>
      <c r="E186" s="181">
        <v>2389</v>
      </c>
      <c r="F186" s="181">
        <v>1106</v>
      </c>
      <c r="G186" s="181">
        <v>1216</v>
      </c>
      <c r="H186" s="181">
        <v>1130</v>
      </c>
      <c r="I186" s="181">
        <v>1347</v>
      </c>
      <c r="J186" s="181">
        <v>2030</v>
      </c>
      <c r="K186" s="181">
        <v>2011</v>
      </c>
      <c r="L186" s="181">
        <v>1439</v>
      </c>
      <c r="M186" s="181">
        <v>1561</v>
      </c>
      <c r="N186" s="181">
        <v>2082</v>
      </c>
      <c r="O186" s="180">
        <f t="shared" si="9"/>
        <v>20225</v>
      </c>
      <c r="P186" s="165"/>
      <c r="Q186" s="138"/>
      <c r="R186" s="152">
        <v>2410</v>
      </c>
      <c r="S186" s="152">
        <v>2508</v>
      </c>
      <c r="T186" s="152">
        <v>2430</v>
      </c>
      <c r="U186" s="152">
        <v>1905</v>
      </c>
      <c r="V186" s="152">
        <v>2249</v>
      </c>
      <c r="W186" s="152">
        <v>2653</v>
      </c>
      <c r="X186" s="153">
        <v>1778</v>
      </c>
      <c r="Y186" s="153">
        <v>2136</v>
      </c>
      <c r="Z186" s="153">
        <v>2389</v>
      </c>
      <c r="AA186" s="154">
        <v>1106</v>
      </c>
      <c r="AB186" s="154">
        <v>1216</v>
      </c>
      <c r="AC186" s="154">
        <v>1130</v>
      </c>
      <c r="AD186" s="129"/>
      <c r="AE186" s="129"/>
      <c r="AF186" s="129"/>
      <c r="AG186" s="129"/>
    </row>
    <row r="187" spans="1:33" s="1" customFormat="1" ht="13.5" customHeight="1">
      <c r="A187" s="129"/>
      <c r="B187" s="172" t="s">
        <v>17</v>
      </c>
      <c r="C187" s="178">
        <v>1175</v>
      </c>
      <c r="D187" s="181">
        <v>981</v>
      </c>
      <c r="E187" s="181">
        <v>2205</v>
      </c>
      <c r="F187" s="181">
        <v>1674</v>
      </c>
      <c r="G187" s="181">
        <v>1486</v>
      </c>
      <c r="H187" s="181">
        <v>1337</v>
      </c>
      <c r="I187" s="181">
        <v>1423</v>
      </c>
      <c r="J187" s="181">
        <v>1525</v>
      </c>
      <c r="K187" s="181">
        <v>1642</v>
      </c>
      <c r="L187" s="181">
        <v>1864</v>
      </c>
      <c r="M187" s="181">
        <v>1238</v>
      </c>
      <c r="N187" s="181">
        <v>1635</v>
      </c>
      <c r="O187" s="180">
        <f t="shared" si="9"/>
        <v>18185</v>
      </c>
      <c r="P187" s="165"/>
      <c r="Q187" s="138"/>
      <c r="R187" s="152">
        <v>1590</v>
      </c>
      <c r="S187" s="152">
        <v>1161</v>
      </c>
      <c r="T187" s="152">
        <v>1599</v>
      </c>
      <c r="U187" s="152">
        <v>1498</v>
      </c>
      <c r="V187" s="152">
        <v>1193</v>
      </c>
      <c r="W187" s="152">
        <v>1463</v>
      </c>
      <c r="X187" s="153">
        <v>1175</v>
      </c>
      <c r="Y187" s="153">
        <v>981</v>
      </c>
      <c r="Z187" s="153">
        <v>2205</v>
      </c>
      <c r="AA187" s="154">
        <v>1674</v>
      </c>
      <c r="AB187" s="154">
        <v>1486</v>
      </c>
      <c r="AC187" s="154">
        <v>1337</v>
      </c>
      <c r="AD187" s="129"/>
      <c r="AE187" s="129"/>
      <c r="AF187" s="129"/>
      <c r="AG187" s="129"/>
    </row>
    <row r="188" spans="1:33" s="1" customFormat="1" ht="13.5" customHeight="1">
      <c r="A188" s="129"/>
      <c r="B188" s="172" t="s">
        <v>18</v>
      </c>
      <c r="C188" s="178">
        <v>380</v>
      </c>
      <c r="D188" s="181">
        <v>317</v>
      </c>
      <c r="E188" s="181">
        <v>935</v>
      </c>
      <c r="F188" s="181">
        <v>811</v>
      </c>
      <c r="G188" s="181">
        <v>1009</v>
      </c>
      <c r="H188" s="181">
        <v>550</v>
      </c>
      <c r="I188" s="181">
        <v>566</v>
      </c>
      <c r="J188" s="181">
        <v>892</v>
      </c>
      <c r="K188" s="181">
        <v>707</v>
      </c>
      <c r="L188" s="181">
        <v>1070</v>
      </c>
      <c r="M188" s="181">
        <v>675</v>
      </c>
      <c r="N188" s="181">
        <v>512</v>
      </c>
      <c r="O188" s="180">
        <f t="shared" si="9"/>
        <v>8424</v>
      </c>
      <c r="P188" s="165"/>
      <c r="Q188" s="138"/>
      <c r="R188" s="152">
        <v>798</v>
      </c>
      <c r="S188" s="152">
        <v>1301</v>
      </c>
      <c r="T188" s="152">
        <v>1146</v>
      </c>
      <c r="U188" s="152">
        <v>1416</v>
      </c>
      <c r="V188" s="152">
        <v>611</v>
      </c>
      <c r="W188" s="152">
        <v>429</v>
      </c>
      <c r="X188" s="153">
        <v>380</v>
      </c>
      <c r="Y188" s="153">
        <v>317</v>
      </c>
      <c r="Z188" s="153">
        <v>935</v>
      </c>
      <c r="AA188" s="154">
        <v>811</v>
      </c>
      <c r="AB188" s="154">
        <v>1009</v>
      </c>
      <c r="AC188" s="154">
        <v>550</v>
      </c>
      <c r="AD188" s="129"/>
      <c r="AE188" s="129"/>
      <c r="AF188" s="129"/>
      <c r="AG188" s="129"/>
    </row>
    <row r="189" spans="1:33" s="1" customFormat="1" ht="13.5" customHeight="1">
      <c r="A189" s="129"/>
      <c r="B189" s="172" t="s">
        <v>19</v>
      </c>
      <c r="C189" s="178">
        <v>2219</v>
      </c>
      <c r="D189" s="181">
        <v>2295</v>
      </c>
      <c r="E189" s="181">
        <v>1807</v>
      </c>
      <c r="F189" s="181">
        <v>1800</v>
      </c>
      <c r="G189" s="181">
        <v>1970</v>
      </c>
      <c r="H189" s="181">
        <v>1753</v>
      </c>
      <c r="I189" s="181">
        <v>2314</v>
      </c>
      <c r="J189" s="181">
        <v>1891</v>
      </c>
      <c r="K189" s="181">
        <v>1843</v>
      </c>
      <c r="L189" s="181">
        <v>1971</v>
      </c>
      <c r="M189" s="181">
        <v>2910</v>
      </c>
      <c r="N189" s="181">
        <v>2591</v>
      </c>
      <c r="O189" s="180">
        <f t="shared" si="9"/>
        <v>25364</v>
      </c>
      <c r="P189" s="165"/>
      <c r="Q189" s="138"/>
      <c r="R189" s="152">
        <v>1933</v>
      </c>
      <c r="S189" s="152">
        <v>1398</v>
      </c>
      <c r="T189" s="152">
        <v>1607</v>
      </c>
      <c r="U189" s="152">
        <v>1866</v>
      </c>
      <c r="V189" s="152">
        <v>2073</v>
      </c>
      <c r="W189" s="152">
        <v>2731</v>
      </c>
      <c r="X189" s="153">
        <v>2219</v>
      </c>
      <c r="Y189" s="153">
        <v>2295</v>
      </c>
      <c r="Z189" s="153">
        <v>1807</v>
      </c>
      <c r="AA189" s="154">
        <v>1800</v>
      </c>
      <c r="AB189" s="154">
        <v>1970</v>
      </c>
      <c r="AC189" s="154">
        <v>1753</v>
      </c>
      <c r="AD189" s="129"/>
      <c r="AE189" s="129"/>
      <c r="AF189" s="129"/>
      <c r="AG189" s="129"/>
    </row>
    <row r="190" spans="1:33" s="1" customFormat="1" ht="13.5" customHeight="1">
      <c r="A190" s="129"/>
      <c r="B190" s="259" t="s">
        <v>20</v>
      </c>
      <c r="C190" s="257">
        <f aca="true" t="shared" si="10" ref="C190:N190">SUM(C185:C189)</f>
        <v>8541</v>
      </c>
      <c r="D190" s="261">
        <f t="shared" si="10"/>
        <v>7960</v>
      </c>
      <c r="E190" s="261">
        <f t="shared" si="10"/>
        <v>9470</v>
      </c>
      <c r="F190" s="261">
        <f t="shared" si="10"/>
        <v>7644</v>
      </c>
      <c r="G190" s="261">
        <f t="shared" si="10"/>
        <v>7361</v>
      </c>
      <c r="H190" s="261">
        <f t="shared" si="10"/>
        <v>6365</v>
      </c>
      <c r="I190" s="261">
        <f t="shared" si="10"/>
        <v>8234</v>
      </c>
      <c r="J190" s="261">
        <f t="shared" si="10"/>
        <v>8643</v>
      </c>
      <c r="K190" s="261">
        <f t="shared" si="10"/>
        <v>8788</v>
      </c>
      <c r="L190" s="261">
        <f t="shared" si="10"/>
        <v>9592</v>
      </c>
      <c r="M190" s="261">
        <f t="shared" si="10"/>
        <v>10368</v>
      </c>
      <c r="N190" s="261">
        <f t="shared" si="10"/>
        <v>10706</v>
      </c>
      <c r="O190" s="263">
        <f t="shared" si="9"/>
        <v>103672</v>
      </c>
      <c r="P190" s="134"/>
      <c r="Q190" s="129"/>
      <c r="R190" s="152"/>
      <c r="S190" s="152"/>
      <c r="T190" s="152"/>
      <c r="U190" s="152"/>
      <c r="V190" s="152"/>
      <c r="W190" s="152"/>
      <c r="X190" s="155"/>
      <c r="Y190" s="155"/>
      <c r="Z190" s="155"/>
      <c r="AA190" s="156"/>
      <c r="AB190" s="156"/>
      <c r="AC190" s="156"/>
      <c r="AD190" s="129"/>
      <c r="AE190" s="129"/>
      <c r="AF190" s="129"/>
      <c r="AG190" s="129"/>
    </row>
    <row r="191" spans="1:33" s="1" customFormat="1" ht="13.5" customHeight="1">
      <c r="A191" s="129"/>
      <c r="B191" s="260"/>
      <c r="C191" s="258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4"/>
      <c r="P191" s="134"/>
      <c r="Q191" s="129"/>
      <c r="R191" s="157">
        <f aca="true" t="shared" si="11" ref="R191:AC191">SUM(R185:R189)</f>
        <v>9917</v>
      </c>
      <c r="S191" s="157">
        <f t="shared" si="11"/>
        <v>8482</v>
      </c>
      <c r="T191" s="157">
        <f t="shared" si="11"/>
        <v>8717</v>
      </c>
      <c r="U191" s="157">
        <f t="shared" si="11"/>
        <v>9606</v>
      </c>
      <c r="V191" s="157">
        <f t="shared" si="11"/>
        <v>9808</v>
      </c>
      <c r="W191" s="157">
        <f t="shared" si="11"/>
        <v>11382</v>
      </c>
      <c r="X191" s="158">
        <f t="shared" si="11"/>
        <v>8541</v>
      </c>
      <c r="Y191" s="158">
        <f t="shared" si="11"/>
        <v>7960</v>
      </c>
      <c r="Z191" s="158">
        <f t="shared" si="11"/>
        <v>9470</v>
      </c>
      <c r="AA191" s="159">
        <f t="shared" si="11"/>
        <v>7644</v>
      </c>
      <c r="AB191" s="160">
        <f t="shared" si="11"/>
        <v>7361</v>
      </c>
      <c r="AC191" s="160">
        <f t="shared" si="11"/>
        <v>6365</v>
      </c>
      <c r="AD191" s="129"/>
      <c r="AE191" s="129"/>
      <c r="AF191" s="129"/>
      <c r="AG191" s="129"/>
    </row>
    <row r="192" spans="1:33" ht="12.75">
      <c r="A192" s="127"/>
      <c r="B192" s="131"/>
      <c r="C192" s="131"/>
      <c r="D192" s="131"/>
      <c r="E192" s="131"/>
      <c r="F192" s="131"/>
      <c r="G192" s="131"/>
      <c r="H192" s="132"/>
      <c r="I192" s="131"/>
      <c r="J192" s="132"/>
      <c r="K192" s="131"/>
      <c r="L192" s="131"/>
      <c r="M192" s="131"/>
      <c r="N192" s="131"/>
      <c r="O192" s="131"/>
      <c r="P192" s="131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</row>
    <row r="193" spans="1:33" ht="12.75">
      <c r="A193" s="127"/>
      <c r="B193" s="131"/>
      <c r="C193" s="131"/>
      <c r="D193" s="131"/>
      <c r="E193" s="131"/>
      <c r="F193" s="131"/>
      <c r="G193" s="131"/>
      <c r="H193" s="132"/>
      <c r="I193" s="131"/>
      <c r="J193" s="132"/>
      <c r="K193" s="131"/>
      <c r="L193" s="131"/>
      <c r="M193" s="131"/>
      <c r="N193" s="131"/>
      <c r="O193" s="131"/>
      <c r="P193" s="131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</row>
    <row r="194" spans="1:33" ht="12.75">
      <c r="A194" s="127"/>
      <c r="B194" s="131"/>
      <c r="C194" s="131"/>
      <c r="D194" s="131"/>
      <c r="E194" s="131"/>
      <c r="F194" s="131"/>
      <c r="G194" s="131"/>
      <c r="H194" s="132">
        <v>2007</v>
      </c>
      <c r="I194" s="131"/>
      <c r="J194" s="132"/>
      <c r="K194" s="131"/>
      <c r="L194" s="131"/>
      <c r="M194" s="131"/>
      <c r="N194" s="131"/>
      <c r="O194" s="131"/>
      <c r="P194" s="131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</row>
    <row r="195" spans="1:33" s="6" customFormat="1" ht="12.75" customHeight="1">
      <c r="A195" s="128"/>
      <c r="B195" s="280" t="s">
        <v>2</v>
      </c>
      <c r="C195" s="277" t="s">
        <v>3</v>
      </c>
      <c r="D195" s="283" t="s">
        <v>4</v>
      </c>
      <c r="E195" s="283" t="s">
        <v>5</v>
      </c>
      <c r="F195" s="283" t="s">
        <v>6</v>
      </c>
      <c r="G195" s="283" t="s">
        <v>7</v>
      </c>
      <c r="H195" s="283" t="s">
        <v>8</v>
      </c>
      <c r="I195" s="283" t="s">
        <v>9</v>
      </c>
      <c r="J195" s="283" t="s">
        <v>10</v>
      </c>
      <c r="K195" s="283" t="s">
        <v>11</v>
      </c>
      <c r="L195" s="283" t="s">
        <v>12</v>
      </c>
      <c r="M195" s="283" t="s">
        <v>13</v>
      </c>
      <c r="N195" s="283" t="s">
        <v>14</v>
      </c>
      <c r="O195" s="274" t="s">
        <v>137</v>
      </c>
      <c r="P195" s="133"/>
      <c r="Q195" s="128"/>
      <c r="R195" s="142"/>
      <c r="S195" s="142"/>
      <c r="T195" s="142"/>
      <c r="U195" s="142"/>
      <c r="V195" s="142"/>
      <c r="W195" s="142"/>
      <c r="X195" s="143"/>
      <c r="Y195" s="143"/>
      <c r="Z195" s="143"/>
      <c r="AA195" s="128"/>
      <c r="AB195" s="128"/>
      <c r="AC195" s="128"/>
      <c r="AD195" s="128"/>
      <c r="AE195" s="128"/>
      <c r="AF195" s="128"/>
      <c r="AG195" s="128"/>
    </row>
    <row r="196" spans="1:33" s="6" customFormat="1" ht="12.75">
      <c r="A196" s="128"/>
      <c r="B196" s="281"/>
      <c r="C196" s="278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75"/>
      <c r="P196" s="133"/>
      <c r="Q196" s="128"/>
      <c r="R196" s="144" t="s">
        <v>9</v>
      </c>
      <c r="S196" s="145" t="s">
        <v>10</v>
      </c>
      <c r="T196" s="145" t="s">
        <v>11</v>
      </c>
      <c r="U196" s="145" t="s">
        <v>12</v>
      </c>
      <c r="V196" s="145" t="s">
        <v>13</v>
      </c>
      <c r="W196" s="145" t="s">
        <v>14</v>
      </c>
      <c r="X196" s="146" t="s">
        <v>3</v>
      </c>
      <c r="Y196" s="146" t="s">
        <v>4</v>
      </c>
      <c r="Z196" s="146" t="s">
        <v>5</v>
      </c>
      <c r="AA196" s="147" t="s">
        <v>6</v>
      </c>
      <c r="AB196" s="145" t="s">
        <v>7</v>
      </c>
      <c r="AC196" s="145" t="s">
        <v>8</v>
      </c>
      <c r="AD196" s="128"/>
      <c r="AE196" s="128"/>
      <c r="AF196" s="128"/>
      <c r="AG196" s="128"/>
    </row>
    <row r="197" spans="1:33" s="6" customFormat="1" ht="6" customHeight="1">
      <c r="A197" s="128"/>
      <c r="B197" s="281"/>
      <c r="C197" s="278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75"/>
      <c r="P197" s="133"/>
      <c r="Q197" s="128"/>
      <c r="R197" s="148"/>
      <c r="S197" s="148"/>
      <c r="T197" s="148"/>
      <c r="U197" s="148"/>
      <c r="V197" s="148"/>
      <c r="W197" s="148"/>
      <c r="X197" s="149"/>
      <c r="Y197" s="149"/>
      <c r="Z197" s="149"/>
      <c r="AA197" s="128"/>
      <c r="AB197" s="128"/>
      <c r="AC197" s="128"/>
      <c r="AD197" s="128"/>
      <c r="AE197" s="128"/>
      <c r="AF197" s="128"/>
      <c r="AG197" s="128"/>
    </row>
    <row r="198" spans="1:33" s="1" customFormat="1" ht="6" customHeight="1">
      <c r="A198" s="129"/>
      <c r="B198" s="282"/>
      <c r="C198" s="279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76"/>
      <c r="P198" s="134"/>
      <c r="Q198" s="129"/>
      <c r="R198" s="150"/>
      <c r="S198" s="150"/>
      <c r="T198" s="150"/>
      <c r="U198" s="150"/>
      <c r="V198" s="150"/>
      <c r="W198" s="150"/>
      <c r="X198" s="151"/>
      <c r="Y198" s="151"/>
      <c r="Z198" s="151"/>
      <c r="AA198" s="129"/>
      <c r="AB198" s="129"/>
      <c r="AC198" s="129"/>
      <c r="AD198" s="129"/>
      <c r="AE198" s="129"/>
      <c r="AF198" s="129"/>
      <c r="AG198" s="129"/>
    </row>
    <row r="199" spans="1:33" s="1" customFormat="1" ht="13.5" customHeight="1">
      <c r="A199" s="129"/>
      <c r="B199" s="176" t="s">
        <v>15</v>
      </c>
      <c r="C199" s="183">
        <v>2551</v>
      </c>
      <c r="D199" s="184">
        <v>1704</v>
      </c>
      <c r="E199" s="184">
        <v>2100</v>
      </c>
      <c r="F199" s="184">
        <v>1897</v>
      </c>
      <c r="G199" s="184">
        <v>1338</v>
      </c>
      <c r="H199" s="184">
        <v>1570</v>
      </c>
      <c r="I199" s="184">
        <v>3186</v>
      </c>
      <c r="J199" s="184">
        <v>2114</v>
      </c>
      <c r="K199" s="184">
        <v>1935</v>
      </c>
      <c r="L199" s="185">
        <v>2921</v>
      </c>
      <c r="M199" s="184">
        <v>3682</v>
      </c>
      <c r="N199" s="184">
        <v>4106</v>
      </c>
      <c r="O199" s="186">
        <f aca="true" t="shared" si="12" ref="O199:O204">SUM(C199:N199)</f>
        <v>29104</v>
      </c>
      <c r="P199" s="165"/>
      <c r="Q199" s="138"/>
      <c r="R199" s="152">
        <v>3186</v>
      </c>
      <c r="S199" s="152">
        <v>2114</v>
      </c>
      <c r="T199" s="152">
        <v>1935</v>
      </c>
      <c r="U199" s="152">
        <v>2921</v>
      </c>
      <c r="V199" s="152">
        <v>3682</v>
      </c>
      <c r="W199" s="152">
        <v>4106</v>
      </c>
      <c r="X199" s="153">
        <v>2989</v>
      </c>
      <c r="Y199" s="153">
        <v>2231</v>
      </c>
      <c r="Z199" s="153">
        <v>2134</v>
      </c>
      <c r="AA199" s="154">
        <v>2253</v>
      </c>
      <c r="AB199" s="154">
        <v>1680</v>
      </c>
      <c r="AC199" s="154">
        <v>1595</v>
      </c>
      <c r="AD199" s="129"/>
      <c r="AE199" s="129"/>
      <c r="AF199" s="129"/>
      <c r="AG199" s="129"/>
    </row>
    <row r="200" spans="1:33" s="1" customFormat="1" ht="13.5" customHeight="1">
      <c r="A200" s="129"/>
      <c r="B200" s="172" t="s">
        <v>16</v>
      </c>
      <c r="C200" s="178">
        <v>2504</v>
      </c>
      <c r="D200" s="181">
        <v>2455</v>
      </c>
      <c r="E200" s="181">
        <v>2562</v>
      </c>
      <c r="F200" s="181">
        <v>2027</v>
      </c>
      <c r="G200" s="181">
        <v>1481</v>
      </c>
      <c r="H200" s="181">
        <v>1571</v>
      </c>
      <c r="I200" s="181">
        <v>2410</v>
      </c>
      <c r="J200" s="181">
        <v>2508</v>
      </c>
      <c r="K200" s="181">
        <v>2430</v>
      </c>
      <c r="L200" s="181">
        <v>1905</v>
      </c>
      <c r="M200" s="181">
        <v>2249</v>
      </c>
      <c r="N200" s="181">
        <v>2653</v>
      </c>
      <c r="O200" s="180">
        <f t="shared" si="12"/>
        <v>26755</v>
      </c>
      <c r="P200" s="165"/>
      <c r="Q200" s="138"/>
      <c r="R200" s="152">
        <v>2410</v>
      </c>
      <c r="S200" s="152">
        <v>2508</v>
      </c>
      <c r="T200" s="152">
        <v>2430</v>
      </c>
      <c r="U200" s="152">
        <v>1905</v>
      </c>
      <c r="V200" s="152">
        <v>2249</v>
      </c>
      <c r="W200" s="152">
        <v>2653</v>
      </c>
      <c r="X200" s="153">
        <v>1778</v>
      </c>
      <c r="Y200" s="153">
        <v>2136</v>
      </c>
      <c r="Z200" s="153">
        <v>2389</v>
      </c>
      <c r="AA200" s="154">
        <v>1106</v>
      </c>
      <c r="AB200" s="154">
        <v>1216</v>
      </c>
      <c r="AC200" s="154">
        <v>1130</v>
      </c>
      <c r="AD200" s="129"/>
      <c r="AE200" s="129"/>
      <c r="AF200" s="129"/>
      <c r="AG200" s="129"/>
    </row>
    <row r="201" spans="1:33" s="1" customFormat="1" ht="13.5" customHeight="1">
      <c r="A201" s="129"/>
      <c r="B201" s="172" t="s">
        <v>17</v>
      </c>
      <c r="C201" s="178">
        <v>996</v>
      </c>
      <c r="D201" s="181">
        <v>889</v>
      </c>
      <c r="E201" s="181">
        <v>2289</v>
      </c>
      <c r="F201" s="181">
        <v>1446</v>
      </c>
      <c r="G201" s="181">
        <v>925</v>
      </c>
      <c r="H201" s="181">
        <v>1303</v>
      </c>
      <c r="I201" s="181">
        <v>1590</v>
      </c>
      <c r="J201" s="181">
        <v>1161</v>
      </c>
      <c r="K201" s="181">
        <v>1599</v>
      </c>
      <c r="L201" s="181">
        <v>1498</v>
      </c>
      <c r="M201" s="181">
        <v>1193</v>
      </c>
      <c r="N201" s="181">
        <v>1463</v>
      </c>
      <c r="O201" s="180">
        <f t="shared" si="12"/>
        <v>16352</v>
      </c>
      <c r="P201" s="165"/>
      <c r="Q201" s="138"/>
      <c r="R201" s="152">
        <v>1590</v>
      </c>
      <c r="S201" s="152">
        <v>1161</v>
      </c>
      <c r="T201" s="152">
        <v>1599</v>
      </c>
      <c r="U201" s="152">
        <v>1498</v>
      </c>
      <c r="V201" s="152">
        <v>1193</v>
      </c>
      <c r="W201" s="152">
        <v>1463</v>
      </c>
      <c r="X201" s="153">
        <v>1175</v>
      </c>
      <c r="Y201" s="153">
        <v>981</v>
      </c>
      <c r="Z201" s="153">
        <v>2205</v>
      </c>
      <c r="AA201" s="154">
        <v>1674</v>
      </c>
      <c r="AB201" s="154">
        <v>1486</v>
      </c>
      <c r="AC201" s="154">
        <v>1337</v>
      </c>
      <c r="AD201" s="129"/>
      <c r="AE201" s="129"/>
      <c r="AF201" s="129"/>
      <c r="AG201" s="129"/>
    </row>
    <row r="202" spans="1:33" s="1" customFormat="1" ht="13.5" customHeight="1">
      <c r="A202" s="129"/>
      <c r="B202" s="172" t="s">
        <v>18</v>
      </c>
      <c r="C202" s="178">
        <v>237</v>
      </c>
      <c r="D202" s="181">
        <v>191</v>
      </c>
      <c r="E202" s="181">
        <v>1177</v>
      </c>
      <c r="F202" s="181">
        <v>785</v>
      </c>
      <c r="G202" s="181">
        <v>536</v>
      </c>
      <c r="H202" s="181">
        <v>848</v>
      </c>
      <c r="I202" s="181">
        <v>798</v>
      </c>
      <c r="J202" s="181">
        <v>1301</v>
      </c>
      <c r="K202" s="181">
        <v>1146</v>
      </c>
      <c r="L202" s="181">
        <v>1416</v>
      </c>
      <c r="M202" s="181">
        <v>611</v>
      </c>
      <c r="N202" s="181">
        <v>429</v>
      </c>
      <c r="O202" s="180">
        <f t="shared" si="12"/>
        <v>9475</v>
      </c>
      <c r="P202" s="165"/>
      <c r="Q202" s="138"/>
      <c r="R202" s="152">
        <v>798</v>
      </c>
      <c r="S202" s="152">
        <v>1301</v>
      </c>
      <c r="T202" s="152">
        <v>1146</v>
      </c>
      <c r="U202" s="152">
        <v>1416</v>
      </c>
      <c r="V202" s="152">
        <v>611</v>
      </c>
      <c r="W202" s="152">
        <v>429</v>
      </c>
      <c r="X202" s="153">
        <v>380</v>
      </c>
      <c r="Y202" s="153">
        <v>317</v>
      </c>
      <c r="Z202" s="153">
        <v>935</v>
      </c>
      <c r="AA202" s="154">
        <v>811</v>
      </c>
      <c r="AB202" s="154">
        <v>1009</v>
      </c>
      <c r="AC202" s="154">
        <v>550</v>
      </c>
      <c r="AD202" s="129"/>
      <c r="AE202" s="129"/>
      <c r="AF202" s="129"/>
      <c r="AG202" s="129"/>
    </row>
    <row r="203" spans="1:33" s="1" customFormat="1" ht="13.5" customHeight="1">
      <c r="A203" s="129"/>
      <c r="B203" s="172" t="s">
        <v>19</v>
      </c>
      <c r="C203" s="178">
        <v>1897</v>
      </c>
      <c r="D203" s="181">
        <v>1663</v>
      </c>
      <c r="E203" s="181">
        <v>1802</v>
      </c>
      <c r="F203" s="181">
        <v>1477</v>
      </c>
      <c r="G203" s="181">
        <v>1803</v>
      </c>
      <c r="H203" s="181">
        <v>1427</v>
      </c>
      <c r="I203" s="181">
        <v>1933</v>
      </c>
      <c r="J203" s="181">
        <v>1398</v>
      </c>
      <c r="K203" s="181">
        <v>1607</v>
      </c>
      <c r="L203" s="181">
        <v>1866</v>
      </c>
      <c r="M203" s="181">
        <v>2073</v>
      </c>
      <c r="N203" s="181">
        <v>2731</v>
      </c>
      <c r="O203" s="180">
        <f t="shared" si="12"/>
        <v>21677</v>
      </c>
      <c r="P203" s="165"/>
      <c r="Q203" s="138"/>
      <c r="R203" s="152">
        <v>1933</v>
      </c>
      <c r="S203" s="152">
        <v>1398</v>
      </c>
      <c r="T203" s="152">
        <v>1607</v>
      </c>
      <c r="U203" s="152">
        <v>1866</v>
      </c>
      <c r="V203" s="152">
        <v>2073</v>
      </c>
      <c r="W203" s="152">
        <v>2731</v>
      </c>
      <c r="X203" s="153">
        <v>2219</v>
      </c>
      <c r="Y203" s="153">
        <v>2295</v>
      </c>
      <c r="Z203" s="153">
        <v>1807</v>
      </c>
      <c r="AA203" s="154">
        <v>1800</v>
      </c>
      <c r="AB203" s="154">
        <v>1970</v>
      </c>
      <c r="AC203" s="154">
        <v>1753</v>
      </c>
      <c r="AD203" s="129"/>
      <c r="AE203" s="129"/>
      <c r="AF203" s="129"/>
      <c r="AG203" s="129"/>
    </row>
    <row r="204" spans="1:33" s="1" customFormat="1" ht="13.5" customHeight="1">
      <c r="A204" s="129"/>
      <c r="B204" s="259" t="s">
        <v>20</v>
      </c>
      <c r="C204" s="257">
        <f aca="true" t="shared" si="13" ref="C204:N204">SUM(C199:C203)</f>
        <v>8185</v>
      </c>
      <c r="D204" s="261">
        <f t="shared" si="13"/>
        <v>6902</v>
      </c>
      <c r="E204" s="261">
        <f t="shared" si="13"/>
        <v>9930</v>
      </c>
      <c r="F204" s="261">
        <f t="shared" si="13"/>
        <v>7632</v>
      </c>
      <c r="G204" s="261">
        <f t="shared" si="13"/>
        <v>6083</v>
      </c>
      <c r="H204" s="261">
        <f t="shared" si="13"/>
        <v>6719</v>
      </c>
      <c r="I204" s="261">
        <f t="shared" si="13"/>
        <v>9917</v>
      </c>
      <c r="J204" s="261">
        <f t="shared" si="13"/>
        <v>8482</v>
      </c>
      <c r="K204" s="261">
        <f t="shared" si="13"/>
        <v>8717</v>
      </c>
      <c r="L204" s="261">
        <f t="shared" si="13"/>
        <v>9606</v>
      </c>
      <c r="M204" s="261">
        <f t="shared" si="13"/>
        <v>9808</v>
      </c>
      <c r="N204" s="261">
        <f t="shared" si="13"/>
        <v>11382</v>
      </c>
      <c r="O204" s="263">
        <f t="shared" si="12"/>
        <v>103363</v>
      </c>
      <c r="P204" s="134"/>
      <c r="Q204" s="129"/>
      <c r="R204" s="152"/>
      <c r="S204" s="152"/>
      <c r="T204" s="152"/>
      <c r="U204" s="152"/>
      <c r="V204" s="152"/>
      <c r="W204" s="152"/>
      <c r="X204" s="155"/>
      <c r="Y204" s="155"/>
      <c r="Z204" s="155"/>
      <c r="AA204" s="156"/>
      <c r="AB204" s="156"/>
      <c r="AC204" s="156"/>
      <c r="AD204" s="129"/>
      <c r="AE204" s="129"/>
      <c r="AF204" s="129"/>
      <c r="AG204" s="129"/>
    </row>
    <row r="205" spans="1:33" s="1" customFormat="1" ht="13.5" customHeight="1">
      <c r="A205" s="129"/>
      <c r="B205" s="260"/>
      <c r="C205" s="258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4"/>
      <c r="P205" s="134"/>
      <c r="Q205" s="129"/>
      <c r="R205" s="157">
        <f aca="true" t="shared" si="14" ref="R205:AC205">SUM(R199:R203)</f>
        <v>9917</v>
      </c>
      <c r="S205" s="157">
        <f t="shared" si="14"/>
        <v>8482</v>
      </c>
      <c r="T205" s="157">
        <f t="shared" si="14"/>
        <v>8717</v>
      </c>
      <c r="U205" s="157">
        <f t="shared" si="14"/>
        <v>9606</v>
      </c>
      <c r="V205" s="157">
        <f t="shared" si="14"/>
        <v>9808</v>
      </c>
      <c r="W205" s="157">
        <f t="shared" si="14"/>
        <v>11382</v>
      </c>
      <c r="X205" s="158">
        <f t="shared" si="14"/>
        <v>8541</v>
      </c>
      <c r="Y205" s="158">
        <f t="shared" si="14"/>
        <v>7960</v>
      </c>
      <c r="Z205" s="158">
        <f t="shared" si="14"/>
        <v>9470</v>
      </c>
      <c r="AA205" s="159">
        <f t="shared" si="14"/>
        <v>7644</v>
      </c>
      <c r="AB205" s="160">
        <f t="shared" si="14"/>
        <v>7361</v>
      </c>
      <c r="AC205" s="160">
        <f t="shared" si="14"/>
        <v>6365</v>
      </c>
      <c r="AD205" s="129"/>
      <c r="AE205" s="129"/>
      <c r="AF205" s="129"/>
      <c r="AG205" s="129"/>
    </row>
    <row r="206" spans="1:33" ht="12.75">
      <c r="A206" s="127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</row>
    <row r="207" spans="1:33" ht="12.75">
      <c r="A207" s="127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</row>
    <row r="208" spans="1:33" ht="12.75">
      <c r="A208" s="127"/>
      <c r="B208" s="131"/>
      <c r="C208" s="131"/>
      <c r="D208" s="131"/>
      <c r="E208" s="131"/>
      <c r="F208" s="131"/>
      <c r="G208" s="131"/>
      <c r="H208" s="132">
        <v>2006</v>
      </c>
      <c r="I208" s="131"/>
      <c r="J208" s="131"/>
      <c r="K208" s="131"/>
      <c r="L208" s="131"/>
      <c r="M208" s="131"/>
      <c r="N208" s="131"/>
      <c r="O208" s="131"/>
      <c r="P208" s="131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</row>
    <row r="209" spans="1:33" s="6" customFormat="1" ht="12.75" customHeight="1">
      <c r="A209" s="128"/>
      <c r="B209" s="280" t="s">
        <v>2</v>
      </c>
      <c r="C209" s="277" t="s">
        <v>3</v>
      </c>
      <c r="D209" s="283" t="s">
        <v>4</v>
      </c>
      <c r="E209" s="283" t="s">
        <v>5</v>
      </c>
      <c r="F209" s="283" t="s">
        <v>6</v>
      </c>
      <c r="G209" s="283" t="s">
        <v>7</v>
      </c>
      <c r="H209" s="283" t="s">
        <v>8</v>
      </c>
      <c r="I209" s="283" t="s">
        <v>9</v>
      </c>
      <c r="J209" s="283" t="s">
        <v>10</v>
      </c>
      <c r="K209" s="283" t="s">
        <v>11</v>
      </c>
      <c r="L209" s="283" t="s">
        <v>12</v>
      </c>
      <c r="M209" s="283" t="s">
        <v>13</v>
      </c>
      <c r="N209" s="283" t="s">
        <v>14</v>
      </c>
      <c r="O209" s="274" t="s">
        <v>138</v>
      </c>
      <c r="P209" s="133"/>
      <c r="Q209" s="128"/>
      <c r="R209" s="142"/>
      <c r="S209" s="142"/>
      <c r="T209" s="142"/>
      <c r="U209" s="142"/>
      <c r="V209" s="142"/>
      <c r="W209" s="142"/>
      <c r="X209" s="143"/>
      <c r="Y209" s="143"/>
      <c r="Z209" s="143"/>
      <c r="AA209" s="128"/>
      <c r="AB209" s="128"/>
      <c r="AC209" s="128"/>
      <c r="AD209" s="128"/>
      <c r="AE209" s="128"/>
      <c r="AF209" s="128"/>
      <c r="AG209" s="128"/>
    </row>
    <row r="210" spans="1:33" s="6" customFormat="1" ht="12.75">
      <c r="A210" s="128"/>
      <c r="B210" s="281"/>
      <c r="C210" s="278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75"/>
      <c r="P210" s="133"/>
      <c r="Q210" s="128"/>
      <c r="R210" s="145" t="s">
        <v>9</v>
      </c>
      <c r="S210" s="145" t="s">
        <v>10</v>
      </c>
      <c r="T210" s="145" t="s">
        <v>11</v>
      </c>
      <c r="U210" s="145" t="s">
        <v>12</v>
      </c>
      <c r="V210" s="145" t="s">
        <v>13</v>
      </c>
      <c r="W210" s="146" t="s">
        <v>14</v>
      </c>
      <c r="X210" s="146" t="s">
        <v>3</v>
      </c>
      <c r="Y210" s="146" t="s">
        <v>4</v>
      </c>
      <c r="Z210" s="147" t="s">
        <v>5</v>
      </c>
      <c r="AA210" s="145" t="s">
        <v>6</v>
      </c>
      <c r="AB210" s="145" t="s">
        <v>7</v>
      </c>
      <c r="AC210" s="145" t="s">
        <v>8</v>
      </c>
      <c r="AD210" s="128"/>
      <c r="AE210" s="128"/>
      <c r="AF210" s="128"/>
      <c r="AG210" s="128"/>
    </row>
    <row r="211" spans="1:33" s="6" customFormat="1" ht="6" customHeight="1">
      <c r="A211" s="128"/>
      <c r="B211" s="281"/>
      <c r="C211" s="278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75"/>
      <c r="P211" s="133"/>
      <c r="Q211" s="128"/>
      <c r="R211" s="148"/>
      <c r="S211" s="148"/>
      <c r="T211" s="148"/>
      <c r="U211" s="148"/>
      <c r="V211" s="148"/>
      <c r="W211" s="149"/>
      <c r="X211" s="149"/>
      <c r="Y211" s="149"/>
      <c r="Z211" s="128"/>
      <c r="AA211" s="128"/>
      <c r="AB211" s="128"/>
      <c r="AC211" s="128"/>
      <c r="AD211" s="128"/>
      <c r="AE211" s="128"/>
      <c r="AF211" s="128"/>
      <c r="AG211" s="128"/>
    </row>
    <row r="212" spans="1:33" s="1" customFormat="1" ht="6" customHeight="1">
      <c r="A212" s="129"/>
      <c r="B212" s="282"/>
      <c r="C212" s="279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76"/>
      <c r="P212" s="134"/>
      <c r="Q212" s="129"/>
      <c r="R212" s="150"/>
      <c r="S212" s="150"/>
      <c r="T212" s="150"/>
      <c r="U212" s="150"/>
      <c r="V212" s="150"/>
      <c r="W212" s="151"/>
      <c r="X212" s="151"/>
      <c r="Y212" s="151"/>
      <c r="Z212" s="129"/>
      <c r="AA212" s="129"/>
      <c r="AB212" s="129"/>
      <c r="AC212" s="129"/>
      <c r="AD212" s="129"/>
      <c r="AE212" s="129"/>
      <c r="AF212" s="129"/>
      <c r="AG212" s="129"/>
    </row>
    <row r="213" spans="1:33" s="1" customFormat="1" ht="13.5" customHeight="1">
      <c r="A213" s="129"/>
      <c r="B213" s="176" t="s">
        <v>15</v>
      </c>
      <c r="C213" s="183">
        <v>2559</v>
      </c>
      <c r="D213" s="184">
        <v>1835</v>
      </c>
      <c r="E213" s="184">
        <v>2039</v>
      </c>
      <c r="F213" s="184">
        <v>2057</v>
      </c>
      <c r="G213" s="184">
        <v>1469</v>
      </c>
      <c r="H213" s="184">
        <v>1422</v>
      </c>
      <c r="I213" s="184">
        <v>3481</v>
      </c>
      <c r="J213" s="184">
        <v>2302</v>
      </c>
      <c r="K213" s="184">
        <v>1959</v>
      </c>
      <c r="L213" s="185">
        <v>3072</v>
      </c>
      <c r="M213" s="184">
        <v>3400</v>
      </c>
      <c r="N213" s="184">
        <v>3435</v>
      </c>
      <c r="O213" s="186">
        <f aca="true" t="shared" si="15" ref="O213:O218">SUM(C213:N213)</f>
        <v>29030</v>
      </c>
      <c r="P213" s="165"/>
      <c r="Q213" s="138"/>
      <c r="R213" s="152">
        <v>3481</v>
      </c>
      <c r="S213" s="152">
        <v>2302</v>
      </c>
      <c r="T213" s="152">
        <v>1959</v>
      </c>
      <c r="U213" s="152">
        <v>3072</v>
      </c>
      <c r="V213" s="152">
        <v>3400</v>
      </c>
      <c r="W213" s="153">
        <v>3435</v>
      </c>
      <c r="X213" s="153">
        <v>2551</v>
      </c>
      <c r="Y213" s="153">
        <v>1704</v>
      </c>
      <c r="Z213" s="129">
        <v>2100</v>
      </c>
      <c r="AA213" s="129">
        <v>1897</v>
      </c>
      <c r="AB213" s="129">
        <v>1338</v>
      </c>
      <c r="AC213" s="152">
        <v>1570</v>
      </c>
      <c r="AD213" s="129"/>
      <c r="AE213" s="129"/>
      <c r="AF213" s="129"/>
      <c r="AG213" s="129"/>
    </row>
    <row r="214" spans="1:33" s="1" customFormat="1" ht="13.5" customHeight="1">
      <c r="A214" s="129"/>
      <c r="B214" s="172" t="s">
        <v>16</v>
      </c>
      <c r="C214" s="178">
        <v>2908</v>
      </c>
      <c r="D214" s="181">
        <v>2308</v>
      </c>
      <c r="E214" s="181">
        <v>2945</v>
      </c>
      <c r="F214" s="181">
        <v>1973</v>
      </c>
      <c r="G214" s="181">
        <v>2052</v>
      </c>
      <c r="H214" s="181">
        <v>1800</v>
      </c>
      <c r="I214" s="181">
        <v>2743</v>
      </c>
      <c r="J214" s="181">
        <v>2988</v>
      </c>
      <c r="K214" s="181">
        <v>2567</v>
      </c>
      <c r="L214" s="181">
        <v>2174</v>
      </c>
      <c r="M214" s="181">
        <v>2616</v>
      </c>
      <c r="N214" s="181">
        <v>2759</v>
      </c>
      <c r="O214" s="180">
        <f t="shared" si="15"/>
        <v>29833</v>
      </c>
      <c r="P214" s="165"/>
      <c r="Q214" s="138"/>
      <c r="R214" s="152">
        <v>2743</v>
      </c>
      <c r="S214" s="152">
        <v>2988</v>
      </c>
      <c r="T214" s="152">
        <v>2567</v>
      </c>
      <c r="U214" s="152">
        <v>2174</v>
      </c>
      <c r="V214" s="152">
        <v>2616</v>
      </c>
      <c r="W214" s="153">
        <v>2759</v>
      </c>
      <c r="X214" s="153">
        <v>2504</v>
      </c>
      <c r="Y214" s="153">
        <v>2455</v>
      </c>
      <c r="Z214" s="129">
        <v>2562</v>
      </c>
      <c r="AA214" s="129">
        <v>2027</v>
      </c>
      <c r="AB214" s="129">
        <v>1481</v>
      </c>
      <c r="AC214" s="152">
        <v>1571</v>
      </c>
      <c r="AD214" s="129"/>
      <c r="AE214" s="129"/>
      <c r="AF214" s="129"/>
      <c r="AG214" s="129"/>
    </row>
    <row r="215" spans="1:33" s="1" customFormat="1" ht="13.5" customHeight="1">
      <c r="A215" s="129"/>
      <c r="B215" s="172" t="s">
        <v>17</v>
      </c>
      <c r="C215" s="178">
        <v>1091</v>
      </c>
      <c r="D215" s="181">
        <v>596</v>
      </c>
      <c r="E215" s="181">
        <v>1028</v>
      </c>
      <c r="F215" s="181">
        <v>1380</v>
      </c>
      <c r="G215" s="181">
        <v>915</v>
      </c>
      <c r="H215" s="181">
        <v>1409</v>
      </c>
      <c r="I215" s="181">
        <v>1338</v>
      </c>
      <c r="J215" s="181">
        <v>1151</v>
      </c>
      <c r="K215" s="181">
        <v>1775</v>
      </c>
      <c r="L215" s="181">
        <v>1373</v>
      </c>
      <c r="M215" s="181">
        <v>1251</v>
      </c>
      <c r="N215" s="181">
        <v>1468</v>
      </c>
      <c r="O215" s="180">
        <f t="shared" si="15"/>
        <v>14775</v>
      </c>
      <c r="P215" s="165"/>
      <c r="Q215" s="138"/>
      <c r="R215" s="152">
        <v>1338</v>
      </c>
      <c r="S215" s="152">
        <v>1151</v>
      </c>
      <c r="T215" s="152">
        <v>1775</v>
      </c>
      <c r="U215" s="152">
        <v>1373</v>
      </c>
      <c r="V215" s="152">
        <v>1251</v>
      </c>
      <c r="W215" s="153">
        <v>1468</v>
      </c>
      <c r="X215" s="153">
        <v>996</v>
      </c>
      <c r="Y215" s="153">
        <v>889</v>
      </c>
      <c r="Z215" s="129">
        <v>2289</v>
      </c>
      <c r="AA215" s="129">
        <v>1446</v>
      </c>
      <c r="AB215" s="129">
        <v>925</v>
      </c>
      <c r="AC215" s="152">
        <v>1303</v>
      </c>
      <c r="AD215" s="129"/>
      <c r="AE215" s="129"/>
      <c r="AF215" s="129"/>
      <c r="AG215" s="129"/>
    </row>
    <row r="216" spans="1:33" s="1" customFormat="1" ht="13.5" customHeight="1">
      <c r="A216" s="129"/>
      <c r="B216" s="172" t="s">
        <v>18</v>
      </c>
      <c r="C216" s="178">
        <v>228</v>
      </c>
      <c r="D216" s="181">
        <v>178</v>
      </c>
      <c r="E216" s="181">
        <v>296</v>
      </c>
      <c r="F216" s="181">
        <v>834</v>
      </c>
      <c r="G216" s="181">
        <v>448</v>
      </c>
      <c r="H216" s="181">
        <v>717</v>
      </c>
      <c r="I216" s="181">
        <v>832</v>
      </c>
      <c r="J216" s="181">
        <v>848</v>
      </c>
      <c r="K216" s="181">
        <v>879</v>
      </c>
      <c r="L216" s="181">
        <v>749</v>
      </c>
      <c r="M216" s="181">
        <v>533</v>
      </c>
      <c r="N216" s="181">
        <v>388</v>
      </c>
      <c r="O216" s="180">
        <f t="shared" si="15"/>
        <v>6930</v>
      </c>
      <c r="P216" s="165"/>
      <c r="Q216" s="138"/>
      <c r="R216" s="152">
        <v>832</v>
      </c>
      <c r="S216" s="152">
        <v>848</v>
      </c>
      <c r="T216" s="152">
        <v>879</v>
      </c>
      <c r="U216" s="152">
        <v>749</v>
      </c>
      <c r="V216" s="152">
        <v>533</v>
      </c>
      <c r="W216" s="153">
        <v>388</v>
      </c>
      <c r="X216" s="153">
        <v>237</v>
      </c>
      <c r="Y216" s="153">
        <v>191</v>
      </c>
      <c r="Z216" s="129">
        <v>1177</v>
      </c>
      <c r="AA216" s="129">
        <v>785</v>
      </c>
      <c r="AB216" s="129">
        <v>536</v>
      </c>
      <c r="AC216" s="152">
        <v>848</v>
      </c>
      <c r="AD216" s="129"/>
      <c r="AE216" s="129"/>
      <c r="AF216" s="129"/>
      <c r="AG216" s="129"/>
    </row>
    <row r="217" spans="1:33" s="1" customFormat="1" ht="13.5" customHeight="1">
      <c r="A217" s="129"/>
      <c r="B217" s="172" t="s">
        <v>19</v>
      </c>
      <c r="C217" s="178">
        <v>1637</v>
      </c>
      <c r="D217" s="181">
        <v>1576</v>
      </c>
      <c r="E217" s="181">
        <v>1356</v>
      </c>
      <c r="F217" s="181">
        <v>1582</v>
      </c>
      <c r="G217" s="181">
        <v>1307</v>
      </c>
      <c r="H217" s="181">
        <v>1299</v>
      </c>
      <c r="I217" s="181">
        <v>1990</v>
      </c>
      <c r="J217" s="181">
        <v>1606</v>
      </c>
      <c r="K217" s="181">
        <v>1691</v>
      </c>
      <c r="L217" s="181">
        <v>1498</v>
      </c>
      <c r="M217" s="181">
        <v>1755</v>
      </c>
      <c r="N217" s="181">
        <v>2626</v>
      </c>
      <c r="O217" s="180">
        <f t="shared" si="15"/>
        <v>19923</v>
      </c>
      <c r="P217" s="165"/>
      <c r="Q217" s="138"/>
      <c r="R217" s="152">
        <v>1990</v>
      </c>
      <c r="S217" s="152">
        <v>1606</v>
      </c>
      <c r="T217" s="152">
        <v>1691</v>
      </c>
      <c r="U217" s="152">
        <v>1498</v>
      </c>
      <c r="V217" s="152">
        <v>1755</v>
      </c>
      <c r="W217" s="153">
        <v>2626</v>
      </c>
      <c r="X217" s="153">
        <v>1897</v>
      </c>
      <c r="Y217" s="153">
        <v>1663</v>
      </c>
      <c r="Z217" s="129">
        <v>1802</v>
      </c>
      <c r="AA217" s="129">
        <v>1477</v>
      </c>
      <c r="AB217" s="129">
        <v>1803</v>
      </c>
      <c r="AC217" s="152">
        <v>1427</v>
      </c>
      <c r="AD217" s="129"/>
      <c r="AE217" s="129"/>
      <c r="AF217" s="129"/>
      <c r="AG217" s="129"/>
    </row>
    <row r="218" spans="1:33" s="1" customFormat="1" ht="13.5" customHeight="1">
      <c r="A218" s="129"/>
      <c r="B218" s="259" t="s">
        <v>20</v>
      </c>
      <c r="C218" s="257">
        <f aca="true" t="shared" si="16" ref="C218:N218">SUM(C213:C217)</f>
        <v>8423</v>
      </c>
      <c r="D218" s="261">
        <f t="shared" si="16"/>
        <v>6493</v>
      </c>
      <c r="E218" s="261">
        <f t="shared" si="16"/>
        <v>7664</v>
      </c>
      <c r="F218" s="261">
        <f t="shared" si="16"/>
        <v>7826</v>
      </c>
      <c r="G218" s="261">
        <f t="shared" si="16"/>
        <v>6191</v>
      </c>
      <c r="H218" s="261">
        <f t="shared" si="16"/>
        <v>6647</v>
      </c>
      <c r="I218" s="261">
        <f t="shared" si="16"/>
        <v>10384</v>
      </c>
      <c r="J218" s="261">
        <f t="shared" si="16"/>
        <v>8895</v>
      </c>
      <c r="K218" s="261">
        <f t="shared" si="16"/>
        <v>8871</v>
      </c>
      <c r="L218" s="261">
        <f t="shared" si="16"/>
        <v>8866</v>
      </c>
      <c r="M218" s="261">
        <f t="shared" si="16"/>
        <v>9555</v>
      </c>
      <c r="N218" s="261">
        <f t="shared" si="16"/>
        <v>10676</v>
      </c>
      <c r="O218" s="263">
        <f t="shared" si="15"/>
        <v>100491</v>
      </c>
      <c r="P218" s="134"/>
      <c r="Q218" s="129"/>
      <c r="R218" s="152"/>
      <c r="S218" s="152"/>
      <c r="T218" s="152"/>
      <c r="U218" s="152"/>
      <c r="V218" s="152"/>
      <c r="W218" s="155"/>
      <c r="X218" s="155"/>
      <c r="Y218" s="155"/>
      <c r="Z218" s="129"/>
      <c r="AA218" s="129"/>
      <c r="AB218" s="129"/>
      <c r="AC218" s="129"/>
      <c r="AD218" s="129"/>
      <c r="AE218" s="129"/>
      <c r="AF218" s="129"/>
      <c r="AG218" s="129"/>
    </row>
    <row r="219" spans="1:33" s="1" customFormat="1" ht="13.5" customHeight="1">
      <c r="A219" s="129"/>
      <c r="B219" s="260"/>
      <c r="C219" s="258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4"/>
      <c r="P219" s="134"/>
      <c r="Q219" s="129"/>
      <c r="R219" s="157">
        <f aca="true" t="shared" si="17" ref="R219:AC219">SUM(R213:R217)</f>
        <v>10384</v>
      </c>
      <c r="S219" s="157">
        <f t="shared" si="17"/>
        <v>8895</v>
      </c>
      <c r="T219" s="157">
        <f t="shared" si="17"/>
        <v>8871</v>
      </c>
      <c r="U219" s="157">
        <f t="shared" si="17"/>
        <v>8866</v>
      </c>
      <c r="V219" s="157">
        <f t="shared" si="17"/>
        <v>9555</v>
      </c>
      <c r="W219" s="158">
        <f t="shared" si="17"/>
        <v>10676</v>
      </c>
      <c r="X219" s="158">
        <f t="shared" si="17"/>
        <v>8185</v>
      </c>
      <c r="Y219" s="158">
        <f t="shared" si="17"/>
        <v>6902</v>
      </c>
      <c r="Z219" s="161">
        <f t="shared" si="17"/>
        <v>9930</v>
      </c>
      <c r="AA219" s="161">
        <f t="shared" si="17"/>
        <v>7632</v>
      </c>
      <c r="AB219" s="161">
        <f t="shared" si="17"/>
        <v>6083</v>
      </c>
      <c r="AC219" s="161">
        <f t="shared" si="17"/>
        <v>6719</v>
      </c>
      <c r="AD219" s="129"/>
      <c r="AE219" s="129"/>
      <c r="AF219" s="129"/>
      <c r="AG219" s="129"/>
    </row>
    <row r="220" spans="1:33" ht="12.75">
      <c r="A220" s="127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</row>
    <row r="221" spans="1:33" ht="12.75">
      <c r="A221" s="127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</row>
    <row r="222" spans="1:33" ht="12.75">
      <c r="A222" s="127"/>
      <c r="B222" s="131"/>
      <c r="C222" s="131"/>
      <c r="D222" s="131"/>
      <c r="E222" s="131"/>
      <c r="F222" s="131"/>
      <c r="G222" s="131"/>
      <c r="H222" s="132">
        <v>2005</v>
      </c>
      <c r="I222" s="131"/>
      <c r="J222" s="131"/>
      <c r="K222" s="131"/>
      <c r="L222" s="131"/>
      <c r="M222" s="131"/>
      <c r="N222" s="131"/>
      <c r="O222" s="131"/>
      <c r="P222" s="131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</row>
    <row r="223" spans="1:33" s="6" customFormat="1" ht="12.75" customHeight="1">
      <c r="A223" s="128"/>
      <c r="B223" s="280" t="s">
        <v>2</v>
      </c>
      <c r="C223" s="277" t="s">
        <v>3</v>
      </c>
      <c r="D223" s="283" t="s">
        <v>4</v>
      </c>
      <c r="E223" s="283" t="s">
        <v>5</v>
      </c>
      <c r="F223" s="283" t="s">
        <v>6</v>
      </c>
      <c r="G223" s="283" t="s">
        <v>7</v>
      </c>
      <c r="H223" s="283" t="s">
        <v>8</v>
      </c>
      <c r="I223" s="283" t="s">
        <v>9</v>
      </c>
      <c r="J223" s="283" t="s">
        <v>10</v>
      </c>
      <c r="K223" s="283" t="s">
        <v>11</v>
      </c>
      <c r="L223" s="283" t="s">
        <v>12</v>
      </c>
      <c r="M223" s="283" t="s">
        <v>13</v>
      </c>
      <c r="N223" s="283" t="s">
        <v>14</v>
      </c>
      <c r="O223" s="274" t="s">
        <v>139</v>
      </c>
      <c r="P223" s="133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</row>
    <row r="224" spans="1:33" s="6" customFormat="1" ht="12.75">
      <c r="A224" s="128"/>
      <c r="B224" s="281"/>
      <c r="C224" s="278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75"/>
      <c r="P224" s="133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</row>
    <row r="225" spans="1:33" s="6" customFormat="1" ht="6" customHeight="1">
      <c r="A225" s="128"/>
      <c r="B225" s="281"/>
      <c r="C225" s="278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75"/>
      <c r="P225" s="133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</row>
    <row r="226" spans="1:33" s="1" customFormat="1" ht="6" customHeight="1">
      <c r="A226" s="129"/>
      <c r="B226" s="282"/>
      <c r="C226" s="279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76"/>
      <c r="P226" s="134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</row>
    <row r="227" spans="1:33" s="1" customFormat="1" ht="13.5" customHeight="1">
      <c r="A227" s="129"/>
      <c r="B227" s="176" t="s">
        <v>15</v>
      </c>
      <c r="C227" s="183">
        <v>2325</v>
      </c>
      <c r="D227" s="184">
        <v>1957</v>
      </c>
      <c r="E227" s="184">
        <v>1857</v>
      </c>
      <c r="F227" s="184">
        <v>1923</v>
      </c>
      <c r="G227" s="184">
        <v>1406</v>
      </c>
      <c r="H227" s="184">
        <v>1685</v>
      </c>
      <c r="I227" s="184">
        <v>3173</v>
      </c>
      <c r="J227" s="184">
        <v>2274</v>
      </c>
      <c r="K227" s="184">
        <v>1962</v>
      </c>
      <c r="L227" s="185">
        <v>3088</v>
      </c>
      <c r="M227" s="184">
        <v>2926</v>
      </c>
      <c r="N227" s="184">
        <v>3151</v>
      </c>
      <c r="O227" s="186">
        <f aca="true" t="shared" si="18" ref="O227:O232">SUM(C227:N227)</f>
        <v>27727</v>
      </c>
      <c r="P227" s="165"/>
      <c r="Q227" s="138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</row>
    <row r="228" spans="1:33" s="1" customFormat="1" ht="13.5" customHeight="1">
      <c r="A228" s="129"/>
      <c r="B228" s="172" t="s">
        <v>16</v>
      </c>
      <c r="C228" s="178">
        <v>3330</v>
      </c>
      <c r="D228" s="181">
        <v>3148</v>
      </c>
      <c r="E228" s="181">
        <v>3443</v>
      </c>
      <c r="F228" s="181">
        <v>1773</v>
      </c>
      <c r="G228" s="181">
        <v>2119</v>
      </c>
      <c r="H228" s="181">
        <v>1409</v>
      </c>
      <c r="I228" s="181">
        <v>2117</v>
      </c>
      <c r="J228" s="181">
        <v>3070</v>
      </c>
      <c r="K228" s="181">
        <v>2604</v>
      </c>
      <c r="L228" s="181">
        <v>2384</v>
      </c>
      <c r="M228" s="181">
        <v>2778</v>
      </c>
      <c r="N228" s="181">
        <v>3311</v>
      </c>
      <c r="O228" s="180">
        <f t="shared" si="18"/>
        <v>31486</v>
      </c>
      <c r="P228" s="165"/>
      <c r="Q228" s="138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</row>
    <row r="229" spans="1:33" s="1" customFormat="1" ht="13.5" customHeight="1">
      <c r="A229" s="129"/>
      <c r="B229" s="172" t="s">
        <v>17</v>
      </c>
      <c r="C229" s="178">
        <v>1157</v>
      </c>
      <c r="D229" s="181">
        <v>584</v>
      </c>
      <c r="E229" s="181">
        <v>1208</v>
      </c>
      <c r="F229" s="181">
        <v>1431</v>
      </c>
      <c r="G229" s="181">
        <v>1161</v>
      </c>
      <c r="H229" s="181">
        <v>1568</v>
      </c>
      <c r="I229" s="181">
        <v>1537</v>
      </c>
      <c r="J229" s="181">
        <v>1379</v>
      </c>
      <c r="K229" s="181">
        <v>1599</v>
      </c>
      <c r="L229" s="181">
        <v>1495</v>
      </c>
      <c r="M229" s="181">
        <v>1495</v>
      </c>
      <c r="N229" s="181">
        <v>1448</v>
      </c>
      <c r="O229" s="180">
        <f t="shared" si="18"/>
        <v>16062</v>
      </c>
      <c r="P229" s="165"/>
      <c r="Q229" s="138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</row>
    <row r="230" spans="1:33" s="1" customFormat="1" ht="13.5" customHeight="1">
      <c r="A230" s="129"/>
      <c r="B230" s="172" t="s">
        <v>18</v>
      </c>
      <c r="C230" s="178">
        <v>273</v>
      </c>
      <c r="D230" s="181">
        <v>126</v>
      </c>
      <c r="E230" s="181">
        <v>501</v>
      </c>
      <c r="F230" s="181">
        <v>590</v>
      </c>
      <c r="G230" s="181">
        <v>323</v>
      </c>
      <c r="H230" s="181">
        <v>449</v>
      </c>
      <c r="I230" s="181">
        <v>768</v>
      </c>
      <c r="J230" s="181">
        <v>891</v>
      </c>
      <c r="K230" s="181">
        <v>858</v>
      </c>
      <c r="L230" s="181">
        <v>721</v>
      </c>
      <c r="M230" s="181">
        <v>427</v>
      </c>
      <c r="N230" s="181">
        <v>401</v>
      </c>
      <c r="O230" s="180">
        <f t="shared" si="18"/>
        <v>6328</v>
      </c>
      <c r="P230" s="165"/>
      <c r="Q230" s="138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</row>
    <row r="231" spans="1:33" s="1" customFormat="1" ht="13.5" customHeight="1">
      <c r="A231" s="129"/>
      <c r="B231" s="172" t="s">
        <v>19</v>
      </c>
      <c r="C231" s="178">
        <v>1595</v>
      </c>
      <c r="D231" s="181">
        <v>1459</v>
      </c>
      <c r="E231" s="181">
        <v>1703</v>
      </c>
      <c r="F231" s="181">
        <v>1143</v>
      </c>
      <c r="G231" s="181">
        <v>1352</v>
      </c>
      <c r="H231" s="181">
        <v>1303</v>
      </c>
      <c r="I231" s="181">
        <v>1769</v>
      </c>
      <c r="J231" s="181">
        <v>1603</v>
      </c>
      <c r="K231" s="181">
        <v>1360</v>
      </c>
      <c r="L231" s="181">
        <v>1734</v>
      </c>
      <c r="M231" s="181">
        <v>1639</v>
      </c>
      <c r="N231" s="181">
        <v>2388</v>
      </c>
      <c r="O231" s="180">
        <f t="shared" si="18"/>
        <v>19048</v>
      </c>
      <c r="P231" s="165"/>
      <c r="Q231" s="138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</row>
    <row r="232" spans="1:33" s="1" customFormat="1" ht="13.5" customHeight="1">
      <c r="A232" s="129"/>
      <c r="B232" s="259" t="s">
        <v>20</v>
      </c>
      <c r="C232" s="257">
        <f aca="true" t="shared" si="19" ref="C232:N232">SUM(C227:C231)</f>
        <v>8680</v>
      </c>
      <c r="D232" s="261">
        <f t="shared" si="19"/>
        <v>7274</v>
      </c>
      <c r="E232" s="261">
        <f t="shared" si="19"/>
        <v>8712</v>
      </c>
      <c r="F232" s="261">
        <f t="shared" si="19"/>
        <v>6860</v>
      </c>
      <c r="G232" s="261">
        <f t="shared" si="19"/>
        <v>6361</v>
      </c>
      <c r="H232" s="261">
        <f t="shared" si="19"/>
        <v>6414</v>
      </c>
      <c r="I232" s="261">
        <f t="shared" si="19"/>
        <v>9364</v>
      </c>
      <c r="J232" s="261">
        <f t="shared" si="19"/>
        <v>9217</v>
      </c>
      <c r="K232" s="261">
        <f t="shared" si="19"/>
        <v>8383</v>
      </c>
      <c r="L232" s="261">
        <f t="shared" si="19"/>
        <v>9422</v>
      </c>
      <c r="M232" s="261">
        <f t="shared" si="19"/>
        <v>9265</v>
      </c>
      <c r="N232" s="261">
        <f t="shared" si="19"/>
        <v>10699</v>
      </c>
      <c r="O232" s="263">
        <f t="shared" si="18"/>
        <v>100651</v>
      </c>
      <c r="P232" s="134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</row>
    <row r="233" spans="1:33" s="1" customFormat="1" ht="13.5" customHeight="1">
      <c r="A233" s="129"/>
      <c r="B233" s="260"/>
      <c r="C233" s="258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4"/>
      <c r="P233" s="134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</row>
    <row r="234" spans="1:33" ht="12.75">
      <c r="A234" s="127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  <c r="AD234" s="127"/>
      <c r="AE234" s="127"/>
      <c r="AF234" s="127"/>
      <c r="AG234" s="127"/>
    </row>
    <row r="235" spans="1:33" ht="12.75">
      <c r="A235" s="127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</row>
    <row r="236" spans="1:33" ht="12.75">
      <c r="A236" s="127"/>
      <c r="B236" s="131"/>
      <c r="C236" s="131"/>
      <c r="D236" s="131"/>
      <c r="E236" s="131"/>
      <c r="F236" s="131"/>
      <c r="G236" s="131"/>
      <c r="H236" s="132">
        <v>2008</v>
      </c>
      <c r="I236" s="131"/>
      <c r="J236" s="132"/>
      <c r="K236" s="131"/>
      <c r="L236" s="131"/>
      <c r="M236" s="131"/>
      <c r="N236" s="131"/>
      <c r="O236" s="131"/>
      <c r="P236" s="131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</row>
    <row r="237" spans="1:33" s="6" customFormat="1" ht="12.75" customHeight="1">
      <c r="A237" s="128"/>
      <c r="B237" s="271" t="s">
        <v>2</v>
      </c>
      <c r="C237" s="268" t="s">
        <v>3</v>
      </c>
      <c r="D237" s="265" t="s">
        <v>4</v>
      </c>
      <c r="E237" s="265" t="s">
        <v>5</v>
      </c>
      <c r="F237" s="265" t="s">
        <v>6</v>
      </c>
      <c r="G237" s="265" t="s">
        <v>7</v>
      </c>
      <c r="H237" s="265" t="s">
        <v>8</v>
      </c>
      <c r="I237" s="265" t="s">
        <v>9</v>
      </c>
      <c r="J237" s="265" t="s">
        <v>10</v>
      </c>
      <c r="K237" s="265" t="s">
        <v>11</v>
      </c>
      <c r="L237" s="265" t="s">
        <v>12</v>
      </c>
      <c r="M237" s="265" t="s">
        <v>13</v>
      </c>
      <c r="N237" s="265" t="s">
        <v>14</v>
      </c>
      <c r="O237" s="274" t="s">
        <v>135</v>
      </c>
      <c r="P237" s="133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</row>
    <row r="238" spans="1:33" s="6" customFormat="1" ht="12.75">
      <c r="A238" s="128"/>
      <c r="B238" s="272"/>
      <c r="C238" s="269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75"/>
      <c r="P238" s="133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</row>
    <row r="239" spans="1:33" s="6" customFormat="1" ht="6" customHeight="1">
      <c r="A239" s="128"/>
      <c r="B239" s="272"/>
      <c r="C239" s="269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75"/>
      <c r="P239" s="133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</row>
    <row r="240" spans="1:33" s="1" customFormat="1" ht="6" customHeight="1">
      <c r="A240" s="129"/>
      <c r="B240" s="273"/>
      <c r="C240" s="270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76"/>
      <c r="P240" s="134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</row>
    <row r="241" spans="1:33" s="1" customFormat="1" ht="13.5" customHeight="1">
      <c r="A241" s="129"/>
      <c r="B241" s="176" t="s">
        <v>15</v>
      </c>
      <c r="C241" s="183">
        <v>2989</v>
      </c>
      <c r="D241" s="184">
        <v>2231</v>
      </c>
      <c r="E241" s="184">
        <v>2134</v>
      </c>
      <c r="F241" s="184">
        <v>2253</v>
      </c>
      <c r="G241" s="184">
        <v>1680</v>
      </c>
      <c r="H241" s="184">
        <v>1595</v>
      </c>
      <c r="I241" s="184">
        <v>2584</v>
      </c>
      <c r="J241" s="184">
        <v>2305</v>
      </c>
      <c r="K241" s="184">
        <v>2585</v>
      </c>
      <c r="L241" s="184">
        <v>3248</v>
      </c>
      <c r="M241" s="184">
        <v>3984</v>
      </c>
      <c r="N241" s="184">
        <v>3886</v>
      </c>
      <c r="O241" s="186">
        <f aca="true" t="shared" si="20" ref="O241:O250">SUM(C241:N241)</f>
        <v>31474</v>
      </c>
      <c r="P241" s="165"/>
      <c r="Q241" s="138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</row>
    <row r="242" spans="1:33" s="1" customFormat="1" ht="13.5" customHeight="1">
      <c r="A242" s="129"/>
      <c r="B242" s="172" t="s">
        <v>16</v>
      </c>
      <c r="C242" s="178">
        <v>1778</v>
      </c>
      <c r="D242" s="181">
        <v>2136</v>
      </c>
      <c r="E242" s="181">
        <v>2389</v>
      </c>
      <c r="F242" s="181">
        <v>1106</v>
      </c>
      <c r="G242" s="181">
        <v>1216</v>
      </c>
      <c r="H242" s="181">
        <v>1130</v>
      </c>
      <c r="I242" s="181">
        <v>1347</v>
      </c>
      <c r="J242" s="181">
        <v>2030</v>
      </c>
      <c r="K242" s="181">
        <v>2011</v>
      </c>
      <c r="L242" s="181">
        <v>1439</v>
      </c>
      <c r="M242" s="181">
        <v>1561</v>
      </c>
      <c r="N242" s="181">
        <v>2082</v>
      </c>
      <c r="O242" s="180">
        <f t="shared" si="20"/>
        <v>20225</v>
      </c>
      <c r="P242" s="165"/>
      <c r="Q242" s="138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</row>
    <row r="243" spans="1:33" s="1" customFormat="1" ht="13.5" customHeight="1">
      <c r="A243" s="129"/>
      <c r="B243" s="172" t="s">
        <v>17</v>
      </c>
      <c r="C243" s="178">
        <v>1175</v>
      </c>
      <c r="D243" s="181">
        <v>981</v>
      </c>
      <c r="E243" s="181">
        <v>2205</v>
      </c>
      <c r="F243" s="181">
        <v>1674</v>
      </c>
      <c r="G243" s="181">
        <v>1486</v>
      </c>
      <c r="H243" s="181">
        <v>1337</v>
      </c>
      <c r="I243" s="181">
        <v>1423</v>
      </c>
      <c r="J243" s="181">
        <v>1525</v>
      </c>
      <c r="K243" s="181">
        <v>1642</v>
      </c>
      <c r="L243" s="181">
        <v>1864</v>
      </c>
      <c r="M243" s="181">
        <v>1238</v>
      </c>
      <c r="N243" s="181">
        <v>1635</v>
      </c>
      <c r="O243" s="180">
        <f t="shared" si="20"/>
        <v>18185</v>
      </c>
      <c r="P243" s="165"/>
      <c r="Q243" s="138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</row>
    <row r="244" spans="1:33" s="1" customFormat="1" ht="13.5" customHeight="1">
      <c r="A244" s="129"/>
      <c r="B244" s="172" t="s">
        <v>18</v>
      </c>
      <c r="C244" s="178">
        <v>380</v>
      </c>
      <c r="D244" s="181">
        <v>317</v>
      </c>
      <c r="E244" s="181">
        <v>935</v>
      </c>
      <c r="F244" s="181">
        <v>811</v>
      </c>
      <c r="G244" s="181">
        <v>1009</v>
      </c>
      <c r="H244" s="181">
        <v>550</v>
      </c>
      <c r="I244" s="181">
        <v>566</v>
      </c>
      <c r="J244" s="181">
        <v>892</v>
      </c>
      <c r="K244" s="181">
        <v>707</v>
      </c>
      <c r="L244" s="181">
        <v>1070</v>
      </c>
      <c r="M244" s="181">
        <v>675</v>
      </c>
      <c r="N244" s="181">
        <v>512</v>
      </c>
      <c r="O244" s="180">
        <f t="shared" si="20"/>
        <v>8424</v>
      </c>
      <c r="P244" s="165"/>
      <c r="Q244" s="138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</row>
    <row r="245" spans="1:33" s="1" customFormat="1" ht="13.5" customHeight="1">
      <c r="A245" s="129"/>
      <c r="B245" s="172" t="s">
        <v>102</v>
      </c>
      <c r="C245" s="178">
        <v>2219</v>
      </c>
      <c r="D245" s="181">
        <v>2295</v>
      </c>
      <c r="E245" s="181">
        <v>1807</v>
      </c>
      <c r="F245" s="181">
        <v>1800</v>
      </c>
      <c r="G245" s="181">
        <v>1970</v>
      </c>
      <c r="H245" s="181">
        <v>1753</v>
      </c>
      <c r="I245" s="181">
        <v>2314</v>
      </c>
      <c r="J245" s="181">
        <v>1891</v>
      </c>
      <c r="K245" s="181">
        <v>1843</v>
      </c>
      <c r="L245" s="181">
        <v>1971</v>
      </c>
      <c r="M245" s="181">
        <v>2910</v>
      </c>
      <c r="N245" s="181">
        <v>2591</v>
      </c>
      <c r="O245" s="180">
        <f t="shared" si="20"/>
        <v>25364</v>
      </c>
      <c r="P245" s="165"/>
      <c r="Q245" s="138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</row>
    <row r="246" spans="1:33" s="1" customFormat="1" ht="13.5" customHeight="1">
      <c r="A246" s="129"/>
      <c r="B246" s="172" t="s">
        <v>103</v>
      </c>
      <c r="C246" s="178">
        <v>1530</v>
      </c>
      <c r="D246" s="181">
        <v>1586</v>
      </c>
      <c r="E246" s="181">
        <v>1051</v>
      </c>
      <c r="F246" s="181">
        <v>1115</v>
      </c>
      <c r="G246" s="181">
        <v>1249</v>
      </c>
      <c r="H246" s="181">
        <v>1032</v>
      </c>
      <c r="I246" s="181">
        <v>1251</v>
      </c>
      <c r="J246" s="181">
        <v>1032</v>
      </c>
      <c r="K246" s="181">
        <v>1087</v>
      </c>
      <c r="L246" s="181">
        <v>1087</v>
      </c>
      <c r="M246" s="181">
        <v>1422</v>
      </c>
      <c r="N246" s="181">
        <v>1431</v>
      </c>
      <c r="O246" s="180">
        <f t="shared" si="20"/>
        <v>14873</v>
      </c>
      <c r="P246" s="165"/>
      <c r="Q246" s="138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</row>
    <row r="247" spans="1:33" s="1" customFormat="1" ht="13.5" customHeight="1">
      <c r="A247" s="129"/>
      <c r="B247" s="172" t="s">
        <v>100</v>
      </c>
      <c r="C247" s="178">
        <v>298</v>
      </c>
      <c r="D247" s="181">
        <v>271</v>
      </c>
      <c r="E247" s="181">
        <v>290</v>
      </c>
      <c r="F247" s="181">
        <v>250</v>
      </c>
      <c r="G247" s="181">
        <v>272</v>
      </c>
      <c r="H247" s="181">
        <v>269</v>
      </c>
      <c r="I247" s="181">
        <v>522</v>
      </c>
      <c r="J247" s="181">
        <v>375</v>
      </c>
      <c r="K247" s="181">
        <v>298</v>
      </c>
      <c r="L247" s="181">
        <v>412</v>
      </c>
      <c r="M247" s="181">
        <v>492</v>
      </c>
      <c r="N247" s="181">
        <v>413</v>
      </c>
      <c r="O247" s="180">
        <f t="shared" si="20"/>
        <v>4162</v>
      </c>
      <c r="P247" s="165"/>
      <c r="Q247" s="138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</row>
    <row r="248" spans="1:33" s="1" customFormat="1" ht="13.5" customHeight="1">
      <c r="A248" s="129"/>
      <c r="B248" s="172" t="s">
        <v>104</v>
      </c>
      <c r="C248" s="178">
        <v>32</v>
      </c>
      <c r="D248" s="181">
        <v>39</v>
      </c>
      <c r="E248" s="181">
        <v>42</v>
      </c>
      <c r="F248" s="181">
        <v>52</v>
      </c>
      <c r="G248" s="181">
        <v>62</v>
      </c>
      <c r="H248" s="181">
        <v>98</v>
      </c>
      <c r="I248" s="181">
        <v>35</v>
      </c>
      <c r="J248" s="181">
        <v>82</v>
      </c>
      <c r="K248" s="181">
        <v>125</v>
      </c>
      <c r="L248" s="181">
        <v>125</v>
      </c>
      <c r="M248" s="181">
        <v>263</v>
      </c>
      <c r="N248" s="181">
        <v>231</v>
      </c>
      <c r="O248" s="180">
        <f t="shared" si="20"/>
        <v>1186</v>
      </c>
      <c r="P248" s="165"/>
      <c r="Q248" s="138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</row>
    <row r="249" spans="1:33" s="1" customFormat="1" ht="13.5" customHeight="1">
      <c r="A249" s="129"/>
      <c r="B249" s="172" t="s">
        <v>105</v>
      </c>
      <c r="C249" s="178">
        <v>39</v>
      </c>
      <c r="D249" s="181">
        <v>32</v>
      </c>
      <c r="E249" s="181">
        <v>11</v>
      </c>
      <c r="F249" s="181">
        <v>44</v>
      </c>
      <c r="G249" s="181">
        <v>33</v>
      </c>
      <c r="H249" s="181">
        <v>33</v>
      </c>
      <c r="I249" s="181">
        <v>56</v>
      </c>
      <c r="J249" s="181">
        <v>18</v>
      </c>
      <c r="K249" s="181">
        <v>33</v>
      </c>
      <c r="L249" s="181">
        <v>40</v>
      </c>
      <c r="M249" s="181">
        <v>32</v>
      </c>
      <c r="N249" s="181">
        <v>79</v>
      </c>
      <c r="O249" s="180">
        <f t="shared" si="20"/>
        <v>450</v>
      </c>
      <c r="P249" s="165"/>
      <c r="Q249" s="138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</row>
    <row r="250" spans="1:33" s="1" customFormat="1" ht="13.5" customHeight="1">
      <c r="A250" s="129"/>
      <c r="B250" s="172" t="s">
        <v>106</v>
      </c>
      <c r="C250" s="178">
        <v>171</v>
      </c>
      <c r="D250" s="181">
        <v>174</v>
      </c>
      <c r="E250" s="181">
        <v>193</v>
      </c>
      <c r="F250" s="181">
        <v>163</v>
      </c>
      <c r="G250" s="181">
        <v>179</v>
      </c>
      <c r="H250" s="181">
        <v>176</v>
      </c>
      <c r="I250" s="181">
        <v>237</v>
      </c>
      <c r="J250" s="181">
        <v>159</v>
      </c>
      <c r="K250" s="181">
        <v>133</v>
      </c>
      <c r="L250" s="181">
        <v>149</v>
      </c>
      <c r="M250" s="181">
        <v>471</v>
      </c>
      <c r="N250" s="181">
        <v>185</v>
      </c>
      <c r="O250" s="180">
        <f t="shared" si="20"/>
        <v>2390</v>
      </c>
      <c r="P250" s="165"/>
      <c r="Q250" s="138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</row>
    <row r="251" spans="1:33" s="1" customFormat="1" ht="13.5" customHeight="1">
      <c r="A251" s="129"/>
      <c r="B251" s="259" t="s">
        <v>20</v>
      </c>
      <c r="C251" s="257">
        <f aca="true" t="shared" si="21" ref="C251:N251">SUM(C241:C245)</f>
        <v>8541</v>
      </c>
      <c r="D251" s="261">
        <f t="shared" si="21"/>
        <v>7960</v>
      </c>
      <c r="E251" s="261">
        <f t="shared" si="21"/>
        <v>9470</v>
      </c>
      <c r="F251" s="261">
        <f t="shared" si="21"/>
        <v>7644</v>
      </c>
      <c r="G251" s="261">
        <f t="shared" si="21"/>
        <v>7361</v>
      </c>
      <c r="H251" s="261">
        <f t="shared" si="21"/>
        <v>6365</v>
      </c>
      <c r="I251" s="261">
        <f t="shared" si="21"/>
        <v>8234</v>
      </c>
      <c r="J251" s="261">
        <f t="shared" si="21"/>
        <v>8643</v>
      </c>
      <c r="K251" s="261">
        <f t="shared" si="21"/>
        <v>8788</v>
      </c>
      <c r="L251" s="261">
        <f t="shared" si="21"/>
        <v>9592</v>
      </c>
      <c r="M251" s="261">
        <f t="shared" si="21"/>
        <v>10368</v>
      </c>
      <c r="N251" s="261">
        <f t="shared" si="21"/>
        <v>10706</v>
      </c>
      <c r="O251" s="263">
        <f>SUM(C251:N251)</f>
        <v>103672</v>
      </c>
      <c r="P251" s="134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</row>
    <row r="252" spans="1:33" s="1" customFormat="1" ht="13.5" customHeight="1">
      <c r="A252" s="129"/>
      <c r="B252" s="260"/>
      <c r="C252" s="258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4"/>
      <c r="P252" s="134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</row>
    <row r="253" spans="1:33" ht="12.75">
      <c r="A253" s="127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  <c r="AD253" s="127"/>
      <c r="AE253" s="127"/>
      <c r="AF253" s="127"/>
      <c r="AG253" s="127"/>
    </row>
    <row r="254" spans="1:33" ht="12.75">
      <c r="A254" s="127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7"/>
      <c r="AF254" s="127"/>
      <c r="AG254" s="127"/>
    </row>
    <row r="255" spans="1:33" ht="12.75">
      <c r="A255" s="127"/>
      <c r="B255" s="131"/>
      <c r="C255" s="131"/>
      <c r="D255" s="131"/>
      <c r="E255" s="131"/>
      <c r="F255" s="131"/>
      <c r="G255" s="131"/>
      <c r="H255" s="132">
        <v>2009</v>
      </c>
      <c r="I255" s="131"/>
      <c r="J255" s="132"/>
      <c r="K255" s="131"/>
      <c r="L255" s="131"/>
      <c r="M255" s="131"/>
      <c r="N255" s="131"/>
      <c r="O255" s="131"/>
      <c r="P255" s="131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</row>
    <row r="256" spans="1:33" s="6" customFormat="1" ht="12.75" customHeight="1">
      <c r="A256" s="128"/>
      <c r="B256" s="271" t="s">
        <v>2</v>
      </c>
      <c r="C256" s="268" t="s">
        <v>3</v>
      </c>
      <c r="D256" s="265" t="s">
        <v>4</v>
      </c>
      <c r="E256" s="265" t="s">
        <v>5</v>
      </c>
      <c r="F256" s="265" t="s">
        <v>6</v>
      </c>
      <c r="G256" s="265" t="s">
        <v>7</v>
      </c>
      <c r="H256" s="265" t="s">
        <v>8</v>
      </c>
      <c r="I256" s="265" t="s">
        <v>9</v>
      </c>
      <c r="J256" s="265" t="s">
        <v>10</v>
      </c>
      <c r="K256" s="265" t="s">
        <v>11</v>
      </c>
      <c r="L256" s="265" t="s">
        <v>12</v>
      </c>
      <c r="M256" s="265" t="s">
        <v>13</v>
      </c>
      <c r="N256" s="265" t="s">
        <v>14</v>
      </c>
      <c r="O256" s="274" t="s">
        <v>136</v>
      </c>
      <c r="P256" s="133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</row>
    <row r="257" spans="1:33" s="6" customFormat="1" ht="12.75">
      <c r="A257" s="128"/>
      <c r="B257" s="272"/>
      <c r="C257" s="269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266"/>
      <c r="O257" s="275"/>
      <c r="P257" s="133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</row>
    <row r="258" spans="1:33" s="6" customFormat="1" ht="6" customHeight="1">
      <c r="A258" s="128"/>
      <c r="B258" s="272"/>
      <c r="C258" s="269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75"/>
      <c r="P258" s="133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</row>
    <row r="259" spans="1:33" s="1" customFormat="1" ht="6" customHeight="1">
      <c r="A259" s="129"/>
      <c r="B259" s="273"/>
      <c r="C259" s="270"/>
      <c r="D259" s="267"/>
      <c r="E259" s="267"/>
      <c r="F259" s="267"/>
      <c r="G259" s="267"/>
      <c r="H259" s="267"/>
      <c r="I259" s="267"/>
      <c r="J259" s="267"/>
      <c r="K259" s="267"/>
      <c r="L259" s="267"/>
      <c r="M259" s="267"/>
      <c r="N259" s="267"/>
      <c r="O259" s="276"/>
      <c r="P259" s="134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</row>
    <row r="260" spans="1:33" s="1" customFormat="1" ht="13.5" customHeight="1">
      <c r="A260" s="129"/>
      <c r="B260" s="176" t="s">
        <v>15</v>
      </c>
      <c r="C260" s="183">
        <v>2706</v>
      </c>
      <c r="D260" s="184">
        <v>2201</v>
      </c>
      <c r="E260" s="184">
        <v>2499</v>
      </c>
      <c r="F260" s="184">
        <v>2522</v>
      </c>
      <c r="G260" s="184">
        <v>2053</v>
      </c>
      <c r="H260" s="184">
        <v>2276</v>
      </c>
      <c r="I260" s="184">
        <v>3253</v>
      </c>
      <c r="J260" s="184">
        <v>1693</v>
      </c>
      <c r="K260" s="184">
        <v>1776</v>
      </c>
      <c r="L260" s="184">
        <v>2352</v>
      </c>
      <c r="M260" s="184">
        <v>1712</v>
      </c>
      <c r="N260" s="184">
        <v>2292</v>
      </c>
      <c r="O260" s="186">
        <f aca="true" t="shared" si="22" ref="O260:O269">SUM(C260:N260)</f>
        <v>27335</v>
      </c>
      <c r="P260" s="165"/>
      <c r="Q260" s="138">
        <f aca="true" t="shared" si="23" ref="Q260:Q269">SUM(C260:N260)</f>
        <v>27335</v>
      </c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</row>
    <row r="261" spans="1:33" s="1" customFormat="1" ht="13.5" customHeight="1">
      <c r="A261" s="129"/>
      <c r="B261" s="172" t="s">
        <v>16</v>
      </c>
      <c r="C261" s="178">
        <v>1660</v>
      </c>
      <c r="D261" s="181">
        <v>1846</v>
      </c>
      <c r="E261" s="181">
        <v>1637</v>
      </c>
      <c r="F261" s="181">
        <v>1658</v>
      </c>
      <c r="G261" s="181">
        <v>1202</v>
      </c>
      <c r="H261" s="181">
        <v>997</v>
      </c>
      <c r="I261" s="181">
        <v>1101</v>
      </c>
      <c r="J261" s="181">
        <v>1955</v>
      </c>
      <c r="K261" s="181">
        <v>2286</v>
      </c>
      <c r="L261" s="181">
        <v>1279</v>
      </c>
      <c r="M261" s="181">
        <v>1369</v>
      </c>
      <c r="N261" s="181">
        <v>1936</v>
      </c>
      <c r="O261" s="180">
        <f t="shared" si="22"/>
        <v>18926</v>
      </c>
      <c r="P261" s="165"/>
      <c r="Q261" s="138">
        <f t="shared" si="23"/>
        <v>18926</v>
      </c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</row>
    <row r="262" spans="1:33" s="1" customFormat="1" ht="13.5" customHeight="1">
      <c r="A262" s="129"/>
      <c r="B262" s="172" t="s">
        <v>17</v>
      </c>
      <c r="C262" s="178">
        <v>1192</v>
      </c>
      <c r="D262" s="181">
        <v>958</v>
      </c>
      <c r="E262" s="181">
        <v>1607</v>
      </c>
      <c r="F262" s="181">
        <v>1643</v>
      </c>
      <c r="G262" s="181">
        <v>1483</v>
      </c>
      <c r="H262" s="181">
        <v>1251</v>
      </c>
      <c r="I262" s="181">
        <v>1864</v>
      </c>
      <c r="J262" s="181">
        <v>1644</v>
      </c>
      <c r="K262" s="181">
        <v>1601</v>
      </c>
      <c r="L262" s="181">
        <v>2166</v>
      </c>
      <c r="M262" s="181">
        <v>1581</v>
      </c>
      <c r="N262" s="181">
        <v>1577</v>
      </c>
      <c r="O262" s="180">
        <f t="shared" si="22"/>
        <v>18567</v>
      </c>
      <c r="P262" s="165"/>
      <c r="Q262" s="138">
        <f t="shared" si="23"/>
        <v>18567</v>
      </c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</row>
    <row r="263" spans="1:33" s="1" customFormat="1" ht="13.5" customHeight="1">
      <c r="A263" s="129"/>
      <c r="B263" s="172" t="s">
        <v>18</v>
      </c>
      <c r="C263" s="178">
        <v>209</v>
      </c>
      <c r="D263" s="181">
        <v>143</v>
      </c>
      <c r="E263" s="181">
        <v>376</v>
      </c>
      <c r="F263" s="181">
        <v>525</v>
      </c>
      <c r="G263" s="181">
        <v>597</v>
      </c>
      <c r="H263" s="181">
        <v>485</v>
      </c>
      <c r="I263" s="181">
        <v>734</v>
      </c>
      <c r="J263" s="181">
        <v>1118</v>
      </c>
      <c r="K263" s="181">
        <v>727</v>
      </c>
      <c r="L263" s="181">
        <v>820</v>
      </c>
      <c r="M263" s="181">
        <v>597</v>
      </c>
      <c r="N263" s="181">
        <v>320</v>
      </c>
      <c r="O263" s="180">
        <f t="shared" si="22"/>
        <v>6651</v>
      </c>
      <c r="P263" s="165"/>
      <c r="Q263" s="138">
        <f t="shared" si="23"/>
        <v>6651</v>
      </c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</row>
    <row r="264" spans="1:33" s="1" customFormat="1" ht="13.5" customHeight="1">
      <c r="A264" s="129"/>
      <c r="B264" s="172" t="s">
        <v>102</v>
      </c>
      <c r="C264" s="178">
        <v>2308</v>
      </c>
      <c r="D264" s="181">
        <v>2006</v>
      </c>
      <c r="E264" s="181">
        <v>1699</v>
      </c>
      <c r="F264" s="181">
        <v>2126</v>
      </c>
      <c r="G264" s="181">
        <v>2309</v>
      </c>
      <c r="H264" s="181">
        <v>2110</v>
      </c>
      <c r="I264" s="181">
        <v>2919</v>
      </c>
      <c r="J264" s="181">
        <v>1929</v>
      </c>
      <c r="K264" s="181">
        <v>1897</v>
      </c>
      <c r="L264" s="181">
        <v>2513</v>
      </c>
      <c r="M264" s="181">
        <v>3028</v>
      </c>
      <c r="N264" s="181">
        <v>3056</v>
      </c>
      <c r="O264" s="180">
        <f t="shared" si="22"/>
        <v>27900</v>
      </c>
      <c r="P264" s="165"/>
      <c r="Q264" s="138">
        <f t="shared" si="23"/>
        <v>27900</v>
      </c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</row>
    <row r="265" spans="1:33" s="1" customFormat="1" ht="13.5" customHeight="1">
      <c r="A265" s="129"/>
      <c r="B265" s="172" t="s">
        <v>103</v>
      </c>
      <c r="C265" s="178">
        <v>1341</v>
      </c>
      <c r="D265" s="181">
        <v>1110</v>
      </c>
      <c r="E265" s="181">
        <v>594</v>
      </c>
      <c r="F265" s="181">
        <v>961</v>
      </c>
      <c r="G265" s="181">
        <v>1152</v>
      </c>
      <c r="H265" s="181">
        <v>950</v>
      </c>
      <c r="I265" s="181">
        <v>1654</v>
      </c>
      <c r="J265" s="181">
        <v>815</v>
      </c>
      <c r="K265" s="181">
        <v>1074</v>
      </c>
      <c r="L265" s="181">
        <v>1369</v>
      </c>
      <c r="M265" s="181">
        <v>1594</v>
      </c>
      <c r="N265" s="181">
        <v>1692</v>
      </c>
      <c r="O265" s="180">
        <f t="shared" si="22"/>
        <v>14306</v>
      </c>
      <c r="P265" s="165"/>
      <c r="Q265" s="138">
        <f t="shared" si="23"/>
        <v>14306</v>
      </c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</row>
    <row r="266" spans="1:33" s="1" customFormat="1" ht="13.5" customHeight="1">
      <c r="A266" s="129"/>
      <c r="B266" s="172" t="s">
        <v>100</v>
      </c>
      <c r="C266" s="178">
        <v>382</v>
      </c>
      <c r="D266" s="181">
        <v>253</v>
      </c>
      <c r="E266" s="181">
        <v>337</v>
      </c>
      <c r="F266" s="181">
        <v>306</v>
      </c>
      <c r="G266" s="181">
        <v>281</v>
      </c>
      <c r="H266" s="181">
        <v>287</v>
      </c>
      <c r="I266" s="181">
        <v>416</v>
      </c>
      <c r="J266" s="181">
        <v>405</v>
      </c>
      <c r="K266" s="181">
        <v>299</v>
      </c>
      <c r="L266" s="181">
        <v>454</v>
      </c>
      <c r="M266" s="181">
        <v>493</v>
      </c>
      <c r="N266" s="181">
        <v>404</v>
      </c>
      <c r="O266" s="180">
        <f t="shared" si="22"/>
        <v>4317</v>
      </c>
      <c r="P266" s="165"/>
      <c r="Q266" s="138">
        <f t="shared" si="23"/>
        <v>4317</v>
      </c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</row>
    <row r="267" spans="1:33" s="1" customFormat="1" ht="13.5" customHeight="1">
      <c r="A267" s="129"/>
      <c r="B267" s="172" t="s">
        <v>104</v>
      </c>
      <c r="C267" s="178">
        <v>100</v>
      </c>
      <c r="D267" s="181">
        <v>221</v>
      </c>
      <c r="E267" s="181">
        <v>356</v>
      </c>
      <c r="F267" s="181">
        <v>294</v>
      </c>
      <c r="G267" s="181">
        <v>251</v>
      </c>
      <c r="H267" s="181">
        <v>271</v>
      </c>
      <c r="I267" s="181">
        <v>103</v>
      </c>
      <c r="J267" s="181">
        <v>189</v>
      </c>
      <c r="K267" s="181">
        <v>114</v>
      </c>
      <c r="L267" s="181">
        <v>106</v>
      </c>
      <c r="M267" s="181">
        <v>116</v>
      </c>
      <c r="N267" s="181">
        <v>91</v>
      </c>
      <c r="O267" s="180">
        <f t="shared" si="22"/>
        <v>2212</v>
      </c>
      <c r="P267" s="165"/>
      <c r="Q267" s="138">
        <f t="shared" si="23"/>
        <v>2212</v>
      </c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</row>
    <row r="268" spans="1:33" s="1" customFormat="1" ht="13.5" customHeight="1">
      <c r="A268" s="129"/>
      <c r="B268" s="172" t="s">
        <v>105</v>
      </c>
      <c r="C268" s="178">
        <v>23</v>
      </c>
      <c r="D268" s="181">
        <v>34</v>
      </c>
      <c r="E268" s="181">
        <v>15</v>
      </c>
      <c r="F268" s="181">
        <v>176</v>
      </c>
      <c r="G268" s="181">
        <v>218</v>
      </c>
      <c r="H268" s="181">
        <v>113</v>
      </c>
      <c r="I268" s="181">
        <v>259</v>
      </c>
      <c r="J268" s="181">
        <v>90</v>
      </c>
      <c r="K268" s="181">
        <v>93</v>
      </c>
      <c r="L268" s="181">
        <v>153</v>
      </c>
      <c r="M268" s="181">
        <v>162</v>
      </c>
      <c r="N268" s="181">
        <v>317</v>
      </c>
      <c r="O268" s="180">
        <f t="shared" si="22"/>
        <v>1653</v>
      </c>
      <c r="P268" s="165"/>
      <c r="Q268" s="138">
        <f t="shared" si="23"/>
        <v>1653</v>
      </c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</row>
    <row r="269" spans="1:33" s="1" customFormat="1" ht="13.5" customHeight="1">
      <c r="A269" s="129"/>
      <c r="B269" s="172" t="s">
        <v>106</v>
      </c>
      <c r="C269" s="178">
        <v>171</v>
      </c>
      <c r="D269" s="181">
        <v>151</v>
      </c>
      <c r="E269" s="181">
        <v>137</v>
      </c>
      <c r="F269" s="181">
        <v>129</v>
      </c>
      <c r="G269" s="181">
        <v>181</v>
      </c>
      <c r="H269" s="181">
        <v>163</v>
      </c>
      <c r="I269" s="181">
        <v>220</v>
      </c>
      <c r="J269" s="181">
        <v>187</v>
      </c>
      <c r="K269" s="181">
        <v>139</v>
      </c>
      <c r="L269" s="181">
        <v>198</v>
      </c>
      <c r="M269" s="181">
        <v>173</v>
      </c>
      <c r="N269" s="181">
        <v>196</v>
      </c>
      <c r="O269" s="180">
        <f t="shared" si="22"/>
        <v>2045</v>
      </c>
      <c r="P269" s="165"/>
      <c r="Q269" s="138">
        <f t="shared" si="23"/>
        <v>2045</v>
      </c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</row>
    <row r="270" spans="1:33" s="1" customFormat="1" ht="13.5" customHeight="1">
      <c r="A270" s="129"/>
      <c r="B270" s="259" t="s">
        <v>20</v>
      </c>
      <c r="C270" s="257">
        <f aca="true" t="shared" si="24" ref="C270:N270">SUM(C260:C264)</f>
        <v>8075</v>
      </c>
      <c r="D270" s="261">
        <f t="shared" si="24"/>
        <v>7154</v>
      </c>
      <c r="E270" s="261">
        <f t="shared" si="24"/>
        <v>7818</v>
      </c>
      <c r="F270" s="261">
        <f t="shared" si="24"/>
        <v>8474</v>
      </c>
      <c r="G270" s="261">
        <f t="shared" si="24"/>
        <v>7644</v>
      </c>
      <c r="H270" s="261">
        <f t="shared" si="24"/>
        <v>7119</v>
      </c>
      <c r="I270" s="261">
        <f t="shared" si="24"/>
        <v>9871</v>
      </c>
      <c r="J270" s="261">
        <f t="shared" si="24"/>
        <v>8339</v>
      </c>
      <c r="K270" s="261">
        <f t="shared" si="24"/>
        <v>8287</v>
      </c>
      <c r="L270" s="261">
        <f t="shared" si="24"/>
        <v>9130</v>
      </c>
      <c r="M270" s="261">
        <f t="shared" si="24"/>
        <v>8287</v>
      </c>
      <c r="N270" s="261">
        <f t="shared" si="24"/>
        <v>9181</v>
      </c>
      <c r="O270" s="263">
        <f>SUM(C270:N270)</f>
        <v>99379</v>
      </c>
      <c r="P270" s="134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</row>
    <row r="271" spans="1:33" s="1" customFormat="1" ht="13.5" customHeight="1">
      <c r="A271" s="129"/>
      <c r="B271" s="260"/>
      <c r="C271" s="258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4"/>
      <c r="P271" s="134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</row>
    <row r="272" spans="1:33" ht="12.75">
      <c r="A272" s="127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</row>
    <row r="273" spans="1:33" ht="12.7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</row>
    <row r="274" spans="1:33" ht="12.75">
      <c r="A274" s="127"/>
      <c r="B274" s="131"/>
      <c r="C274" s="131"/>
      <c r="D274" s="131"/>
      <c r="E274" s="131"/>
      <c r="F274" s="131"/>
      <c r="G274" s="131"/>
      <c r="H274" s="132">
        <v>2010</v>
      </c>
      <c r="I274" s="131"/>
      <c r="J274" s="132"/>
      <c r="K274" s="131"/>
      <c r="L274" s="131"/>
      <c r="M274" s="131"/>
      <c r="N274" s="131"/>
      <c r="O274" s="131"/>
      <c r="P274" s="131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</row>
    <row r="275" spans="1:33" s="6" customFormat="1" ht="12.75" customHeight="1">
      <c r="A275" s="128"/>
      <c r="B275" s="271" t="s">
        <v>2</v>
      </c>
      <c r="C275" s="268" t="s">
        <v>3</v>
      </c>
      <c r="D275" s="265" t="s">
        <v>4</v>
      </c>
      <c r="E275" s="265" t="s">
        <v>5</v>
      </c>
      <c r="F275" s="265" t="s">
        <v>6</v>
      </c>
      <c r="G275" s="265" t="s">
        <v>7</v>
      </c>
      <c r="H275" s="265" t="s">
        <v>8</v>
      </c>
      <c r="I275" s="265" t="s">
        <v>9</v>
      </c>
      <c r="J275" s="265" t="s">
        <v>10</v>
      </c>
      <c r="K275" s="265" t="s">
        <v>11</v>
      </c>
      <c r="L275" s="265" t="s">
        <v>12</v>
      </c>
      <c r="M275" s="265" t="s">
        <v>13</v>
      </c>
      <c r="N275" s="265" t="s">
        <v>14</v>
      </c>
      <c r="O275" s="274" t="s">
        <v>140</v>
      </c>
      <c r="P275" s="133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</row>
    <row r="276" spans="1:33" s="6" customFormat="1" ht="12.75">
      <c r="A276" s="128"/>
      <c r="B276" s="272"/>
      <c r="C276" s="269"/>
      <c r="D276" s="266"/>
      <c r="E276" s="266"/>
      <c r="F276" s="266"/>
      <c r="G276" s="266"/>
      <c r="H276" s="266"/>
      <c r="I276" s="266"/>
      <c r="J276" s="266"/>
      <c r="K276" s="266"/>
      <c r="L276" s="266"/>
      <c r="M276" s="266"/>
      <c r="N276" s="266"/>
      <c r="O276" s="275"/>
      <c r="P276" s="133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</row>
    <row r="277" spans="1:33" s="6" customFormat="1" ht="6" customHeight="1">
      <c r="A277" s="128"/>
      <c r="B277" s="272"/>
      <c r="C277" s="269"/>
      <c r="D277" s="266"/>
      <c r="E277" s="266"/>
      <c r="F277" s="266"/>
      <c r="G277" s="266"/>
      <c r="H277" s="266"/>
      <c r="I277" s="266"/>
      <c r="J277" s="266"/>
      <c r="K277" s="266"/>
      <c r="L277" s="266"/>
      <c r="M277" s="266"/>
      <c r="N277" s="266"/>
      <c r="O277" s="275"/>
      <c r="P277" s="133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</row>
    <row r="278" spans="1:33" s="1" customFormat="1" ht="6" customHeight="1">
      <c r="A278" s="129"/>
      <c r="B278" s="273"/>
      <c r="C278" s="270"/>
      <c r="D278" s="267"/>
      <c r="E278" s="267"/>
      <c r="F278" s="267"/>
      <c r="G278" s="267"/>
      <c r="H278" s="267"/>
      <c r="I278" s="267"/>
      <c r="J278" s="267"/>
      <c r="K278" s="267"/>
      <c r="L278" s="267"/>
      <c r="M278" s="267"/>
      <c r="N278" s="267"/>
      <c r="O278" s="276"/>
      <c r="P278" s="134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</row>
    <row r="279" spans="1:33" s="1" customFormat="1" ht="13.5" customHeight="1">
      <c r="A279" s="129"/>
      <c r="B279" s="176" t="s">
        <v>15</v>
      </c>
      <c r="C279" s="183">
        <v>1546</v>
      </c>
      <c r="D279" s="184">
        <v>1723</v>
      </c>
      <c r="E279" s="184">
        <v>1485</v>
      </c>
      <c r="F279" s="184">
        <v>1383</v>
      </c>
      <c r="G279" s="184">
        <v>1501</v>
      </c>
      <c r="H279" s="184">
        <v>1347</v>
      </c>
      <c r="I279" s="184">
        <v>2234</v>
      </c>
      <c r="J279" s="184">
        <v>1814</v>
      </c>
      <c r="K279" s="184">
        <v>2296</v>
      </c>
      <c r="L279" s="184">
        <v>3995</v>
      </c>
      <c r="M279" s="184">
        <v>3597</v>
      </c>
      <c r="N279" s="184">
        <v>2039</v>
      </c>
      <c r="O279" s="186">
        <f aca="true" t="shared" si="25" ref="O279:O288">SUM(C279:N279)</f>
        <v>24960</v>
      </c>
      <c r="P279" s="165"/>
      <c r="Q279" s="138">
        <f aca="true" t="shared" si="26" ref="Q279:Q288">SUM(C279:M279)</f>
        <v>22921</v>
      </c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</row>
    <row r="280" spans="1:33" s="1" customFormat="1" ht="13.5" customHeight="1">
      <c r="A280" s="129"/>
      <c r="B280" s="172" t="s">
        <v>16</v>
      </c>
      <c r="C280" s="178">
        <v>1456</v>
      </c>
      <c r="D280" s="181">
        <v>1514</v>
      </c>
      <c r="E280" s="181">
        <v>1590</v>
      </c>
      <c r="F280" s="181">
        <v>1208</v>
      </c>
      <c r="G280" s="181">
        <v>964</v>
      </c>
      <c r="H280" s="181">
        <v>971</v>
      </c>
      <c r="I280" s="181">
        <v>1233</v>
      </c>
      <c r="J280" s="181">
        <v>2183</v>
      </c>
      <c r="K280" s="181">
        <v>2299</v>
      </c>
      <c r="L280" s="181">
        <v>1574</v>
      </c>
      <c r="M280" s="181">
        <v>1658</v>
      </c>
      <c r="N280" s="181">
        <v>1884</v>
      </c>
      <c r="O280" s="180">
        <f t="shared" si="25"/>
        <v>18534</v>
      </c>
      <c r="P280" s="165"/>
      <c r="Q280" s="138">
        <f t="shared" si="26"/>
        <v>16650</v>
      </c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</row>
    <row r="281" spans="1:33" s="1" customFormat="1" ht="13.5" customHeight="1">
      <c r="A281" s="129"/>
      <c r="B281" s="172" t="s">
        <v>17</v>
      </c>
      <c r="C281" s="178">
        <v>1131</v>
      </c>
      <c r="D281" s="181">
        <v>857</v>
      </c>
      <c r="E281" s="181">
        <v>1348</v>
      </c>
      <c r="F281" s="181">
        <v>1646</v>
      </c>
      <c r="G281" s="181">
        <v>1352</v>
      </c>
      <c r="H281" s="181">
        <v>1536</v>
      </c>
      <c r="I281" s="181">
        <v>1616</v>
      </c>
      <c r="J281" s="181">
        <v>1212</v>
      </c>
      <c r="K281" s="181">
        <v>1882</v>
      </c>
      <c r="L281" s="181">
        <v>1881</v>
      </c>
      <c r="M281" s="181">
        <v>1281</v>
      </c>
      <c r="N281" s="181">
        <v>1809</v>
      </c>
      <c r="O281" s="180">
        <f t="shared" si="25"/>
        <v>17551</v>
      </c>
      <c r="P281" s="165"/>
      <c r="Q281" s="138">
        <f t="shared" si="26"/>
        <v>15742</v>
      </c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</row>
    <row r="282" spans="1:33" s="1" customFormat="1" ht="13.5" customHeight="1">
      <c r="A282" s="129"/>
      <c r="B282" s="172" t="s">
        <v>18</v>
      </c>
      <c r="C282" s="178">
        <v>149</v>
      </c>
      <c r="D282" s="181">
        <v>186</v>
      </c>
      <c r="E282" s="181">
        <v>360</v>
      </c>
      <c r="F282" s="181">
        <v>531</v>
      </c>
      <c r="G282" s="181">
        <v>816</v>
      </c>
      <c r="H282" s="181">
        <v>628</v>
      </c>
      <c r="I282" s="181">
        <v>811</v>
      </c>
      <c r="J282" s="181">
        <v>624</v>
      </c>
      <c r="K282" s="181">
        <v>786</v>
      </c>
      <c r="L282" s="181">
        <v>695</v>
      </c>
      <c r="M282" s="181">
        <v>426</v>
      </c>
      <c r="N282" s="181">
        <v>394</v>
      </c>
      <c r="O282" s="180">
        <f t="shared" si="25"/>
        <v>6406</v>
      </c>
      <c r="P282" s="165"/>
      <c r="Q282" s="138">
        <f t="shared" si="26"/>
        <v>6012</v>
      </c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</row>
    <row r="283" spans="1:33" s="1" customFormat="1" ht="13.5" customHeight="1">
      <c r="A283" s="129"/>
      <c r="B283" s="172" t="s">
        <v>102</v>
      </c>
      <c r="C283" s="178">
        <v>2349</v>
      </c>
      <c r="D283" s="181">
        <v>1985</v>
      </c>
      <c r="E283" s="181">
        <v>2093</v>
      </c>
      <c r="F283" s="181">
        <v>2147</v>
      </c>
      <c r="G283" s="181">
        <v>2972</v>
      </c>
      <c r="H283" s="181">
        <v>1831</v>
      </c>
      <c r="I283" s="181">
        <v>2942</v>
      </c>
      <c r="J283" s="181">
        <v>2804</v>
      </c>
      <c r="K283" s="181">
        <v>2618</v>
      </c>
      <c r="L283" s="181">
        <v>2896</v>
      </c>
      <c r="M283" s="181">
        <v>3187</v>
      </c>
      <c r="N283" s="181">
        <v>3287</v>
      </c>
      <c r="O283" s="180">
        <f t="shared" si="25"/>
        <v>31111</v>
      </c>
      <c r="P283" s="165"/>
      <c r="Q283" s="138">
        <f t="shared" si="26"/>
        <v>27824</v>
      </c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</row>
    <row r="284" spans="1:33" s="1" customFormat="1" ht="13.5" customHeight="1">
      <c r="A284" s="129"/>
      <c r="B284" s="172" t="s">
        <v>103</v>
      </c>
      <c r="C284" s="178">
        <v>1371</v>
      </c>
      <c r="D284" s="181">
        <v>1189</v>
      </c>
      <c r="E284" s="181">
        <v>1098</v>
      </c>
      <c r="F284" s="181">
        <v>1240</v>
      </c>
      <c r="G284" s="181">
        <v>1878</v>
      </c>
      <c r="H284" s="181">
        <v>955</v>
      </c>
      <c r="I284" s="181">
        <v>1584</v>
      </c>
      <c r="J284" s="181">
        <v>1406</v>
      </c>
      <c r="K284" s="181">
        <v>1679</v>
      </c>
      <c r="L284" s="181">
        <v>1524</v>
      </c>
      <c r="M284" s="181">
        <v>1651</v>
      </c>
      <c r="N284" s="181">
        <v>1754</v>
      </c>
      <c r="O284" s="180">
        <f t="shared" si="25"/>
        <v>17329</v>
      </c>
      <c r="P284" s="165"/>
      <c r="Q284" s="138">
        <f t="shared" si="26"/>
        <v>15575</v>
      </c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</row>
    <row r="285" spans="1:33" s="1" customFormat="1" ht="13.5" customHeight="1">
      <c r="A285" s="129"/>
      <c r="B285" s="172" t="s">
        <v>100</v>
      </c>
      <c r="C285" s="178">
        <v>291</v>
      </c>
      <c r="D285" s="181">
        <v>227</v>
      </c>
      <c r="E285" s="181">
        <v>272</v>
      </c>
      <c r="F285" s="181">
        <v>244</v>
      </c>
      <c r="G285" s="181">
        <v>272</v>
      </c>
      <c r="H285" s="181">
        <v>202</v>
      </c>
      <c r="I285" s="181">
        <v>339</v>
      </c>
      <c r="J285" s="181">
        <v>391</v>
      </c>
      <c r="K285" s="181">
        <v>277</v>
      </c>
      <c r="L285" s="181">
        <v>429</v>
      </c>
      <c r="M285" s="181">
        <v>539</v>
      </c>
      <c r="N285" s="181">
        <v>416</v>
      </c>
      <c r="O285" s="180">
        <f t="shared" si="25"/>
        <v>3899</v>
      </c>
      <c r="P285" s="165"/>
      <c r="Q285" s="138">
        <f t="shared" si="26"/>
        <v>3483</v>
      </c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</row>
    <row r="286" spans="1:33" s="1" customFormat="1" ht="13.5" customHeight="1">
      <c r="A286" s="129"/>
      <c r="B286" s="172" t="s">
        <v>104</v>
      </c>
      <c r="C286" s="178">
        <v>92</v>
      </c>
      <c r="D286" s="181">
        <v>85</v>
      </c>
      <c r="E286" s="181">
        <v>132</v>
      </c>
      <c r="F286" s="181">
        <v>85</v>
      </c>
      <c r="G286" s="181">
        <v>162</v>
      </c>
      <c r="H286" s="181">
        <v>138</v>
      </c>
      <c r="I286" s="181">
        <v>185</v>
      </c>
      <c r="J286" s="181">
        <v>268</v>
      </c>
      <c r="K286" s="181">
        <v>177</v>
      </c>
      <c r="L286" s="181">
        <v>268</v>
      </c>
      <c r="M286" s="181">
        <v>256</v>
      </c>
      <c r="N286" s="181">
        <v>195</v>
      </c>
      <c r="O286" s="180">
        <f t="shared" si="25"/>
        <v>2043</v>
      </c>
      <c r="P286" s="165"/>
      <c r="Q286" s="138">
        <f t="shared" si="26"/>
        <v>1848</v>
      </c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</row>
    <row r="287" spans="1:33" s="1" customFormat="1" ht="13.5" customHeight="1">
      <c r="A287" s="129"/>
      <c r="B287" s="172" t="s">
        <v>105</v>
      </c>
      <c r="C287" s="178">
        <v>147</v>
      </c>
      <c r="D287" s="181">
        <v>111</v>
      </c>
      <c r="E287" s="181">
        <v>233</v>
      </c>
      <c r="F287" s="181">
        <v>229</v>
      </c>
      <c r="G287" s="181">
        <v>131</v>
      </c>
      <c r="H287" s="181">
        <v>90</v>
      </c>
      <c r="I287" s="181">
        <v>174</v>
      </c>
      <c r="J287" s="181">
        <v>73</v>
      </c>
      <c r="K287" s="181">
        <v>103</v>
      </c>
      <c r="L287" s="181">
        <v>178</v>
      </c>
      <c r="M287" s="181">
        <v>162</v>
      </c>
      <c r="N287" s="181">
        <v>315</v>
      </c>
      <c r="O287" s="180">
        <f t="shared" si="25"/>
        <v>1946</v>
      </c>
      <c r="P287" s="165"/>
      <c r="Q287" s="138">
        <f t="shared" si="26"/>
        <v>1631</v>
      </c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</row>
    <row r="288" spans="1:33" s="1" customFormat="1" ht="13.5" customHeight="1">
      <c r="A288" s="129"/>
      <c r="B288" s="172" t="s">
        <v>106</v>
      </c>
      <c r="C288" s="178">
        <v>159</v>
      </c>
      <c r="D288" s="181">
        <v>112</v>
      </c>
      <c r="E288" s="181">
        <v>148</v>
      </c>
      <c r="F288" s="181">
        <v>129</v>
      </c>
      <c r="G288" s="181">
        <v>306</v>
      </c>
      <c r="H288" s="181">
        <v>144</v>
      </c>
      <c r="I288" s="181">
        <v>232</v>
      </c>
      <c r="J288" s="181">
        <v>184</v>
      </c>
      <c r="K288" s="181">
        <v>111</v>
      </c>
      <c r="L288" s="181">
        <v>230</v>
      </c>
      <c r="M288" s="181">
        <v>237</v>
      </c>
      <c r="N288" s="181">
        <v>202</v>
      </c>
      <c r="O288" s="180">
        <f t="shared" si="25"/>
        <v>2194</v>
      </c>
      <c r="P288" s="165"/>
      <c r="Q288" s="138">
        <f t="shared" si="26"/>
        <v>1992</v>
      </c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</row>
    <row r="289" spans="1:33" s="1" customFormat="1" ht="13.5" customHeight="1">
      <c r="A289" s="129"/>
      <c r="B289" s="259" t="s">
        <v>20</v>
      </c>
      <c r="C289" s="257">
        <f aca="true" t="shared" si="27" ref="C289:N289">SUM(C279:C283)</f>
        <v>6631</v>
      </c>
      <c r="D289" s="261">
        <f t="shared" si="27"/>
        <v>6265</v>
      </c>
      <c r="E289" s="261">
        <f t="shared" si="27"/>
        <v>6876</v>
      </c>
      <c r="F289" s="261">
        <f t="shared" si="27"/>
        <v>6915</v>
      </c>
      <c r="G289" s="261">
        <f t="shared" si="27"/>
        <v>7605</v>
      </c>
      <c r="H289" s="261">
        <f t="shared" si="27"/>
        <v>6313</v>
      </c>
      <c r="I289" s="261">
        <f t="shared" si="27"/>
        <v>8836</v>
      </c>
      <c r="J289" s="261">
        <f t="shared" si="27"/>
        <v>8637</v>
      </c>
      <c r="K289" s="261">
        <f t="shared" si="27"/>
        <v>9881</v>
      </c>
      <c r="L289" s="261">
        <f t="shared" si="27"/>
        <v>11041</v>
      </c>
      <c r="M289" s="261">
        <f t="shared" si="27"/>
        <v>10149</v>
      </c>
      <c r="N289" s="261">
        <f t="shared" si="27"/>
        <v>9413</v>
      </c>
      <c r="O289" s="263">
        <f>SUM(C289:N289)</f>
        <v>98562</v>
      </c>
      <c r="P289" s="134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</row>
    <row r="290" spans="1:33" s="1" customFormat="1" ht="13.5" customHeight="1">
      <c r="A290" s="129"/>
      <c r="B290" s="260"/>
      <c r="C290" s="258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4"/>
      <c r="P290" s="134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</row>
    <row r="291" spans="1:33" ht="12.75">
      <c r="A291" s="127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127"/>
      <c r="AG291" s="127"/>
    </row>
    <row r="292" spans="1:33" ht="12.75">
      <c r="A292" s="127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  <c r="AD292" s="127"/>
      <c r="AE292" s="127"/>
      <c r="AF292" s="127"/>
      <c r="AG292" s="127"/>
    </row>
    <row r="293" spans="1:33" ht="12.75">
      <c r="A293" s="127"/>
      <c r="B293" s="131"/>
      <c r="C293" s="131"/>
      <c r="D293" s="131"/>
      <c r="E293" s="131"/>
      <c r="F293" s="131"/>
      <c r="G293" s="131"/>
      <c r="H293" s="132">
        <v>2011</v>
      </c>
      <c r="I293" s="131"/>
      <c r="J293" s="132"/>
      <c r="K293" s="131"/>
      <c r="L293" s="131"/>
      <c r="M293" s="131"/>
      <c r="N293" s="131"/>
      <c r="O293" s="131"/>
      <c r="P293" s="131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  <c r="AD293" s="127"/>
      <c r="AE293" s="127"/>
      <c r="AF293" s="127"/>
      <c r="AG293" s="127"/>
    </row>
    <row r="294" spans="1:33" s="6" customFormat="1" ht="12.75" customHeight="1">
      <c r="A294" s="128"/>
      <c r="B294" s="271" t="s">
        <v>2</v>
      </c>
      <c r="C294" s="268" t="s">
        <v>3</v>
      </c>
      <c r="D294" s="265" t="s">
        <v>4</v>
      </c>
      <c r="E294" s="265" t="s">
        <v>5</v>
      </c>
      <c r="F294" s="265" t="s">
        <v>6</v>
      </c>
      <c r="G294" s="265" t="s">
        <v>7</v>
      </c>
      <c r="H294" s="265" t="s">
        <v>8</v>
      </c>
      <c r="I294" s="265" t="s">
        <v>9</v>
      </c>
      <c r="J294" s="265" t="s">
        <v>10</v>
      </c>
      <c r="K294" s="265" t="s">
        <v>11</v>
      </c>
      <c r="L294" s="265" t="s">
        <v>12</v>
      </c>
      <c r="M294" s="265" t="s">
        <v>13</v>
      </c>
      <c r="N294" s="265" t="s">
        <v>14</v>
      </c>
      <c r="O294" s="274" t="s">
        <v>141</v>
      </c>
      <c r="P294" s="133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28"/>
      <c r="AD294" s="128"/>
      <c r="AE294" s="128"/>
      <c r="AF294" s="128"/>
      <c r="AG294" s="128"/>
    </row>
    <row r="295" spans="1:33" s="6" customFormat="1" ht="12.75">
      <c r="A295" s="128"/>
      <c r="B295" s="272"/>
      <c r="C295" s="269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266"/>
      <c r="O295" s="275"/>
      <c r="P295" s="133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28"/>
      <c r="AD295" s="128"/>
      <c r="AE295" s="128"/>
      <c r="AF295" s="128"/>
      <c r="AG295" s="128"/>
    </row>
    <row r="296" spans="1:33" s="6" customFormat="1" ht="6" customHeight="1">
      <c r="A296" s="128"/>
      <c r="B296" s="272"/>
      <c r="C296" s="269"/>
      <c r="D296" s="266"/>
      <c r="E296" s="266"/>
      <c r="F296" s="266"/>
      <c r="G296" s="266"/>
      <c r="H296" s="266"/>
      <c r="I296" s="266"/>
      <c r="J296" s="266"/>
      <c r="K296" s="266"/>
      <c r="L296" s="266"/>
      <c r="M296" s="266"/>
      <c r="N296" s="266"/>
      <c r="O296" s="275"/>
      <c r="P296" s="133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28"/>
      <c r="AD296" s="128"/>
      <c r="AE296" s="128"/>
      <c r="AF296" s="128"/>
      <c r="AG296" s="128"/>
    </row>
    <row r="297" spans="1:33" s="1" customFormat="1" ht="6" customHeight="1">
      <c r="A297" s="129"/>
      <c r="B297" s="273"/>
      <c r="C297" s="270"/>
      <c r="D297" s="267"/>
      <c r="E297" s="267"/>
      <c r="F297" s="267"/>
      <c r="G297" s="267"/>
      <c r="H297" s="267"/>
      <c r="I297" s="267"/>
      <c r="J297" s="267"/>
      <c r="K297" s="267"/>
      <c r="L297" s="267"/>
      <c r="M297" s="267"/>
      <c r="N297" s="267"/>
      <c r="O297" s="276"/>
      <c r="P297" s="134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</row>
    <row r="298" spans="1:33" s="1" customFormat="1" ht="13.5" customHeight="1">
      <c r="A298" s="129"/>
      <c r="B298" s="176" t="s">
        <v>15</v>
      </c>
      <c r="C298" s="183">
        <v>2084</v>
      </c>
      <c r="D298" s="184">
        <v>1683</v>
      </c>
      <c r="E298" s="184">
        <v>1664</v>
      </c>
      <c r="F298" s="184">
        <v>2029</v>
      </c>
      <c r="G298" s="184">
        <v>1663</v>
      </c>
      <c r="H298" s="184">
        <v>1647</v>
      </c>
      <c r="I298" s="184">
        <v>4124</v>
      </c>
      <c r="J298" s="184">
        <v>3629</v>
      </c>
      <c r="K298" s="184">
        <v>2671</v>
      </c>
      <c r="L298" s="184">
        <v>4448</v>
      </c>
      <c r="M298" s="184">
        <v>3997</v>
      </c>
      <c r="N298" s="184">
        <v>5008</v>
      </c>
      <c r="O298" s="186">
        <f aca="true" t="shared" si="28" ref="O298:O307">SUM(C298:N298)</f>
        <v>34647</v>
      </c>
      <c r="P298" s="165"/>
      <c r="Q298" s="138">
        <f aca="true" t="shared" si="29" ref="Q298:Q307">SUM(C298:M298)</f>
        <v>29639</v>
      </c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</row>
    <row r="299" spans="1:33" s="1" customFormat="1" ht="13.5" customHeight="1">
      <c r="A299" s="129"/>
      <c r="B299" s="172" t="s">
        <v>16</v>
      </c>
      <c r="C299" s="178">
        <v>1804</v>
      </c>
      <c r="D299" s="181">
        <v>1819</v>
      </c>
      <c r="E299" s="181">
        <v>1767</v>
      </c>
      <c r="F299" s="181">
        <v>1147</v>
      </c>
      <c r="G299" s="181">
        <v>1043</v>
      </c>
      <c r="H299" s="181">
        <v>875</v>
      </c>
      <c r="I299" s="181">
        <v>1123</v>
      </c>
      <c r="J299" s="181">
        <v>1877</v>
      </c>
      <c r="K299" s="181">
        <v>1946</v>
      </c>
      <c r="L299" s="181">
        <v>1409</v>
      </c>
      <c r="M299" s="181">
        <v>1651</v>
      </c>
      <c r="N299" s="181">
        <v>1994</v>
      </c>
      <c r="O299" s="180">
        <f t="shared" si="28"/>
        <v>18455</v>
      </c>
      <c r="P299" s="165"/>
      <c r="Q299" s="138">
        <f t="shared" si="29"/>
        <v>16461</v>
      </c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</row>
    <row r="300" spans="1:33" s="1" customFormat="1" ht="13.5" customHeight="1">
      <c r="A300" s="129"/>
      <c r="B300" s="172" t="s">
        <v>17</v>
      </c>
      <c r="C300" s="178">
        <v>1086</v>
      </c>
      <c r="D300" s="181">
        <v>726</v>
      </c>
      <c r="E300" s="181">
        <v>1021</v>
      </c>
      <c r="F300" s="181">
        <v>1985</v>
      </c>
      <c r="G300" s="181">
        <v>1098</v>
      </c>
      <c r="H300" s="181">
        <v>1494</v>
      </c>
      <c r="I300" s="181">
        <v>1692</v>
      </c>
      <c r="J300" s="181">
        <v>1258</v>
      </c>
      <c r="K300" s="181">
        <v>2177</v>
      </c>
      <c r="L300" s="181">
        <v>1459</v>
      </c>
      <c r="M300" s="181">
        <v>1313</v>
      </c>
      <c r="N300" s="181">
        <v>1731</v>
      </c>
      <c r="O300" s="180">
        <f t="shared" si="28"/>
        <v>17040</v>
      </c>
      <c r="P300" s="165"/>
      <c r="Q300" s="138">
        <f t="shared" si="29"/>
        <v>15309</v>
      </c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</row>
    <row r="301" spans="1:33" s="1" customFormat="1" ht="13.5" customHeight="1">
      <c r="A301" s="129"/>
      <c r="B301" s="172" t="s">
        <v>18</v>
      </c>
      <c r="C301" s="178">
        <v>228</v>
      </c>
      <c r="D301" s="181">
        <v>239</v>
      </c>
      <c r="E301" s="181">
        <v>340</v>
      </c>
      <c r="F301" s="181">
        <v>572</v>
      </c>
      <c r="G301" s="181">
        <v>487</v>
      </c>
      <c r="H301" s="181">
        <v>621</v>
      </c>
      <c r="I301" s="181">
        <v>1071</v>
      </c>
      <c r="J301" s="181">
        <v>818</v>
      </c>
      <c r="K301" s="181">
        <v>449</v>
      </c>
      <c r="L301" s="181">
        <v>709</v>
      </c>
      <c r="M301" s="181">
        <v>646</v>
      </c>
      <c r="N301" s="181">
        <v>287</v>
      </c>
      <c r="O301" s="180">
        <f t="shared" si="28"/>
        <v>6467</v>
      </c>
      <c r="P301" s="165"/>
      <c r="Q301" s="138">
        <f t="shared" si="29"/>
        <v>6180</v>
      </c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</row>
    <row r="302" spans="1:33" s="1" customFormat="1" ht="13.5" customHeight="1">
      <c r="A302" s="129"/>
      <c r="B302" s="172" t="s">
        <v>102</v>
      </c>
      <c r="C302" s="178">
        <v>2642</v>
      </c>
      <c r="D302" s="181">
        <v>2028</v>
      </c>
      <c r="E302" s="181">
        <v>2102</v>
      </c>
      <c r="F302" s="181">
        <v>2631</v>
      </c>
      <c r="G302" s="181">
        <v>2542</v>
      </c>
      <c r="H302" s="181">
        <v>2336</v>
      </c>
      <c r="I302" s="181">
        <v>2938</v>
      </c>
      <c r="J302" s="181">
        <v>5620</v>
      </c>
      <c r="K302" s="181">
        <v>2909</v>
      </c>
      <c r="L302" s="181">
        <v>2903</v>
      </c>
      <c r="M302" s="181">
        <v>3170</v>
      </c>
      <c r="N302" s="181">
        <v>3445</v>
      </c>
      <c r="O302" s="180">
        <f t="shared" si="28"/>
        <v>35266</v>
      </c>
      <c r="P302" s="165"/>
      <c r="Q302" s="138">
        <f t="shared" si="29"/>
        <v>31821</v>
      </c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</row>
    <row r="303" spans="1:33" s="1" customFormat="1" ht="13.5" customHeight="1">
      <c r="A303" s="129"/>
      <c r="B303" s="172" t="s">
        <v>103</v>
      </c>
      <c r="C303" s="178">
        <v>1348</v>
      </c>
      <c r="D303" s="181">
        <v>1069</v>
      </c>
      <c r="E303" s="181">
        <v>1122</v>
      </c>
      <c r="F303" s="181">
        <v>1556</v>
      </c>
      <c r="G303" s="181">
        <v>1290</v>
      </c>
      <c r="H303" s="181">
        <v>1302</v>
      </c>
      <c r="I303" s="181">
        <v>1732</v>
      </c>
      <c r="J303" s="181">
        <v>4305</v>
      </c>
      <c r="K303" s="181">
        <v>1745</v>
      </c>
      <c r="L303" s="181">
        <v>1342</v>
      </c>
      <c r="M303" s="181">
        <v>1707</v>
      </c>
      <c r="N303" s="181">
        <v>1857</v>
      </c>
      <c r="O303" s="180">
        <f t="shared" si="28"/>
        <v>20375</v>
      </c>
      <c r="P303" s="165"/>
      <c r="Q303" s="138">
        <f t="shared" si="29"/>
        <v>18518</v>
      </c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</row>
    <row r="304" spans="1:33" s="1" customFormat="1" ht="13.5" customHeight="1">
      <c r="A304" s="129"/>
      <c r="B304" s="172" t="s">
        <v>100</v>
      </c>
      <c r="C304" s="178">
        <v>327</v>
      </c>
      <c r="D304" s="181">
        <v>320</v>
      </c>
      <c r="E304" s="181">
        <v>306</v>
      </c>
      <c r="F304" s="181">
        <v>336</v>
      </c>
      <c r="G304" s="181">
        <v>217</v>
      </c>
      <c r="H304" s="181">
        <v>281</v>
      </c>
      <c r="I304" s="181">
        <v>374</v>
      </c>
      <c r="J304" s="181">
        <v>397</v>
      </c>
      <c r="K304" s="181">
        <v>319</v>
      </c>
      <c r="L304" s="181">
        <v>395</v>
      </c>
      <c r="M304" s="181">
        <v>514</v>
      </c>
      <c r="N304" s="181">
        <v>453</v>
      </c>
      <c r="O304" s="180">
        <f t="shared" si="28"/>
        <v>4239</v>
      </c>
      <c r="P304" s="165"/>
      <c r="Q304" s="138">
        <f t="shared" si="29"/>
        <v>3786</v>
      </c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</row>
    <row r="305" spans="1:33" s="1" customFormat="1" ht="13.5" customHeight="1">
      <c r="A305" s="129"/>
      <c r="B305" s="172" t="s">
        <v>104</v>
      </c>
      <c r="C305" s="178">
        <v>253</v>
      </c>
      <c r="D305" s="181">
        <v>120</v>
      </c>
      <c r="E305" s="181">
        <v>131</v>
      </c>
      <c r="F305" s="181">
        <v>179</v>
      </c>
      <c r="G305" s="181">
        <v>398</v>
      </c>
      <c r="H305" s="181">
        <v>138</v>
      </c>
      <c r="I305" s="181">
        <v>121</v>
      </c>
      <c r="J305" s="181">
        <v>238</v>
      </c>
      <c r="K305" s="181">
        <v>145</v>
      </c>
      <c r="L305" s="181">
        <v>244</v>
      </c>
      <c r="M305" s="181">
        <v>204</v>
      </c>
      <c r="N305" s="181">
        <v>173</v>
      </c>
      <c r="O305" s="180">
        <f t="shared" si="28"/>
        <v>2344</v>
      </c>
      <c r="P305" s="165"/>
      <c r="Q305" s="138">
        <f t="shared" si="29"/>
        <v>2171</v>
      </c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</row>
    <row r="306" spans="1:33" s="1" customFormat="1" ht="13.5" customHeight="1">
      <c r="A306" s="129"/>
      <c r="B306" s="172" t="s">
        <v>105</v>
      </c>
      <c r="C306" s="178">
        <v>151</v>
      </c>
      <c r="D306" s="181">
        <v>81</v>
      </c>
      <c r="E306" s="181">
        <v>146</v>
      </c>
      <c r="F306" s="181">
        <v>106</v>
      </c>
      <c r="G306" s="181">
        <v>144</v>
      </c>
      <c r="H306" s="181">
        <v>90</v>
      </c>
      <c r="I306" s="181">
        <v>157</v>
      </c>
      <c r="J306" s="181">
        <v>105</v>
      </c>
      <c r="K306" s="181">
        <v>79</v>
      </c>
      <c r="L306" s="181">
        <v>109</v>
      </c>
      <c r="M306" s="181">
        <v>95</v>
      </c>
      <c r="N306" s="181">
        <v>303</v>
      </c>
      <c r="O306" s="180">
        <f t="shared" si="28"/>
        <v>1566</v>
      </c>
      <c r="P306" s="165"/>
      <c r="Q306" s="138">
        <f t="shared" si="29"/>
        <v>1263</v>
      </c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</row>
    <row r="307" spans="1:33" s="1" customFormat="1" ht="13.5" customHeight="1">
      <c r="A307" s="129"/>
      <c r="B307" s="172" t="s">
        <v>106</v>
      </c>
      <c r="C307" s="178">
        <v>176</v>
      </c>
      <c r="D307" s="181">
        <v>144</v>
      </c>
      <c r="E307" s="181">
        <v>153</v>
      </c>
      <c r="F307" s="181">
        <v>159</v>
      </c>
      <c r="G307" s="181">
        <v>195</v>
      </c>
      <c r="H307" s="181">
        <v>168</v>
      </c>
      <c r="I307" s="181">
        <v>172</v>
      </c>
      <c r="J307" s="181">
        <v>241</v>
      </c>
      <c r="K307" s="181">
        <v>220</v>
      </c>
      <c r="L307" s="181">
        <v>229</v>
      </c>
      <c r="M307" s="181">
        <v>212</v>
      </c>
      <c r="N307" s="181">
        <v>220</v>
      </c>
      <c r="O307" s="180">
        <f t="shared" si="28"/>
        <v>2289</v>
      </c>
      <c r="P307" s="165"/>
      <c r="Q307" s="138">
        <f t="shared" si="29"/>
        <v>2069</v>
      </c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</row>
    <row r="308" spans="1:33" s="1" customFormat="1" ht="13.5" customHeight="1">
      <c r="A308" s="129"/>
      <c r="B308" s="259" t="s">
        <v>20</v>
      </c>
      <c r="C308" s="257">
        <f aca="true" t="shared" si="30" ref="C308:N308">SUM(C298:C302)</f>
        <v>7844</v>
      </c>
      <c r="D308" s="261">
        <f t="shared" si="30"/>
        <v>6495</v>
      </c>
      <c r="E308" s="261">
        <f t="shared" si="30"/>
        <v>6894</v>
      </c>
      <c r="F308" s="261">
        <f t="shared" si="30"/>
        <v>8364</v>
      </c>
      <c r="G308" s="261">
        <f t="shared" si="30"/>
        <v>6833</v>
      </c>
      <c r="H308" s="261">
        <f t="shared" si="30"/>
        <v>6973</v>
      </c>
      <c r="I308" s="261">
        <f t="shared" si="30"/>
        <v>10948</v>
      </c>
      <c r="J308" s="261">
        <f t="shared" si="30"/>
        <v>13202</v>
      </c>
      <c r="K308" s="261">
        <f t="shared" si="30"/>
        <v>10152</v>
      </c>
      <c r="L308" s="261">
        <f t="shared" si="30"/>
        <v>10928</v>
      </c>
      <c r="M308" s="261">
        <f t="shared" si="30"/>
        <v>10777</v>
      </c>
      <c r="N308" s="261">
        <f t="shared" si="30"/>
        <v>12465</v>
      </c>
      <c r="O308" s="263">
        <f>SUM(C308:N308)</f>
        <v>111875</v>
      </c>
      <c r="P308" s="134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</row>
    <row r="309" spans="1:33" s="1" customFormat="1" ht="13.5" customHeight="1">
      <c r="A309" s="129"/>
      <c r="B309" s="260"/>
      <c r="C309" s="258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4"/>
      <c r="P309" s="134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</row>
    <row r="310" spans="1:33" ht="12.75">
      <c r="A310" s="127"/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</row>
    <row r="311" spans="1:33" ht="12.75">
      <c r="A311" s="127"/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  <c r="AD311" s="127"/>
      <c r="AE311" s="127"/>
      <c r="AF311" s="127"/>
      <c r="AG311" s="127"/>
    </row>
    <row r="312" spans="1:33" ht="12.75">
      <c r="A312" s="127"/>
      <c r="B312" s="131"/>
      <c r="C312" s="131"/>
      <c r="D312" s="131"/>
      <c r="E312" s="131"/>
      <c r="F312" s="131"/>
      <c r="G312" s="131"/>
      <c r="H312" s="132">
        <v>2012</v>
      </c>
      <c r="I312" s="131"/>
      <c r="J312" s="132"/>
      <c r="K312" s="131"/>
      <c r="L312" s="131"/>
      <c r="M312" s="131"/>
      <c r="N312" s="131"/>
      <c r="O312" s="131"/>
      <c r="P312" s="131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</row>
    <row r="313" spans="1:33" s="6" customFormat="1" ht="12.75" customHeight="1">
      <c r="A313" s="128"/>
      <c r="B313" s="271" t="s">
        <v>2</v>
      </c>
      <c r="C313" s="268" t="s">
        <v>3</v>
      </c>
      <c r="D313" s="265" t="s">
        <v>4</v>
      </c>
      <c r="E313" s="265" t="s">
        <v>5</v>
      </c>
      <c r="F313" s="265" t="s">
        <v>6</v>
      </c>
      <c r="G313" s="265" t="s">
        <v>7</v>
      </c>
      <c r="H313" s="265" t="s">
        <v>8</v>
      </c>
      <c r="I313" s="265" t="s">
        <v>9</v>
      </c>
      <c r="J313" s="265" t="s">
        <v>10</v>
      </c>
      <c r="K313" s="265" t="s">
        <v>11</v>
      </c>
      <c r="L313" s="265" t="s">
        <v>12</v>
      </c>
      <c r="M313" s="265" t="s">
        <v>13</v>
      </c>
      <c r="N313" s="265" t="s">
        <v>14</v>
      </c>
      <c r="O313" s="274" t="s">
        <v>142</v>
      </c>
      <c r="P313" s="133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</row>
    <row r="314" spans="1:33" s="6" customFormat="1" ht="12.75">
      <c r="A314" s="128"/>
      <c r="B314" s="272"/>
      <c r="C314" s="269"/>
      <c r="D314" s="266"/>
      <c r="E314" s="266"/>
      <c r="F314" s="266"/>
      <c r="G314" s="266"/>
      <c r="H314" s="266"/>
      <c r="I314" s="266"/>
      <c r="J314" s="266"/>
      <c r="K314" s="266"/>
      <c r="L314" s="266"/>
      <c r="M314" s="266"/>
      <c r="N314" s="266"/>
      <c r="O314" s="275"/>
      <c r="P314" s="133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28"/>
      <c r="AC314" s="128"/>
      <c r="AD314" s="128"/>
      <c r="AE314" s="128"/>
      <c r="AF314" s="128"/>
      <c r="AG314" s="128"/>
    </row>
    <row r="315" spans="1:33" s="6" customFormat="1" ht="6" customHeight="1">
      <c r="A315" s="128"/>
      <c r="B315" s="272"/>
      <c r="C315" s="269"/>
      <c r="D315" s="266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75"/>
      <c r="P315" s="133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28"/>
      <c r="AC315" s="128"/>
      <c r="AD315" s="128"/>
      <c r="AE315" s="128"/>
      <c r="AF315" s="128"/>
      <c r="AG315" s="128"/>
    </row>
    <row r="316" spans="1:33" s="1" customFormat="1" ht="6" customHeight="1">
      <c r="A316" s="129"/>
      <c r="B316" s="273"/>
      <c r="C316" s="270"/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76"/>
      <c r="P316" s="134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</row>
    <row r="317" spans="1:33" s="1" customFormat="1" ht="13.5" customHeight="1">
      <c r="A317" s="129"/>
      <c r="B317" s="176" t="s">
        <v>15</v>
      </c>
      <c r="C317" s="183">
        <v>2940</v>
      </c>
      <c r="D317" s="184">
        <v>2595</v>
      </c>
      <c r="E317" s="184">
        <v>2518</v>
      </c>
      <c r="F317" s="184">
        <v>2547</v>
      </c>
      <c r="G317" s="184">
        <v>1809</v>
      </c>
      <c r="H317" s="184">
        <v>2218</v>
      </c>
      <c r="I317" s="184">
        <v>4937</v>
      </c>
      <c r="J317" s="184">
        <v>3126</v>
      </c>
      <c r="K317" s="184">
        <v>2547</v>
      </c>
      <c r="L317" s="184">
        <v>4294</v>
      </c>
      <c r="M317" s="184">
        <v>4406</v>
      </c>
      <c r="N317" s="184">
        <v>4809</v>
      </c>
      <c r="O317" s="186">
        <f aca="true" t="shared" si="31" ref="O317:O326">SUM(C317:N317)</f>
        <v>38746</v>
      </c>
      <c r="P317" s="165"/>
      <c r="Q317" s="138">
        <f aca="true" t="shared" si="32" ref="Q317:Q326">SUM(C317:M317)</f>
        <v>33937</v>
      </c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</row>
    <row r="318" spans="1:33" s="1" customFormat="1" ht="13.5" customHeight="1">
      <c r="A318" s="129"/>
      <c r="B318" s="172" t="s">
        <v>16</v>
      </c>
      <c r="C318" s="178">
        <v>1990</v>
      </c>
      <c r="D318" s="181">
        <v>1846</v>
      </c>
      <c r="E318" s="181">
        <v>2106</v>
      </c>
      <c r="F318" s="181">
        <v>1279</v>
      </c>
      <c r="G318" s="181">
        <v>936</v>
      </c>
      <c r="H318" s="181">
        <v>681</v>
      </c>
      <c r="I318" s="181">
        <v>1256</v>
      </c>
      <c r="J318" s="181">
        <v>1404</v>
      </c>
      <c r="K318" s="181">
        <v>1486</v>
      </c>
      <c r="L318" s="181">
        <v>1164</v>
      </c>
      <c r="M318" s="181">
        <v>1547</v>
      </c>
      <c r="N318" s="181">
        <v>1735</v>
      </c>
      <c r="O318" s="180">
        <f t="shared" si="31"/>
        <v>17430</v>
      </c>
      <c r="P318" s="165"/>
      <c r="Q318" s="138">
        <f t="shared" si="32"/>
        <v>15695</v>
      </c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</row>
    <row r="319" spans="1:33" s="1" customFormat="1" ht="13.5" customHeight="1">
      <c r="A319" s="129"/>
      <c r="B319" s="172" t="s">
        <v>17</v>
      </c>
      <c r="C319" s="178">
        <v>1164</v>
      </c>
      <c r="D319" s="181">
        <v>769</v>
      </c>
      <c r="E319" s="181">
        <v>1241</v>
      </c>
      <c r="F319" s="181">
        <v>1697</v>
      </c>
      <c r="G319" s="181">
        <v>1075</v>
      </c>
      <c r="H319" s="181">
        <v>1685</v>
      </c>
      <c r="I319" s="181">
        <v>1702</v>
      </c>
      <c r="J319" s="181">
        <v>1296</v>
      </c>
      <c r="K319" s="181">
        <v>2404</v>
      </c>
      <c r="L319" s="181">
        <v>1499</v>
      </c>
      <c r="M319" s="181">
        <v>1188</v>
      </c>
      <c r="N319" s="181">
        <v>2009</v>
      </c>
      <c r="O319" s="180">
        <f t="shared" si="31"/>
        <v>17729</v>
      </c>
      <c r="P319" s="165"/>
      <c r="Q319" s="138">
        <f t="shared" si="32"/>
        <v>15720</v>
      </c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</row>
    <row r="320" spans="1:33" s="1" customFormat="1" ht="13.5" customHeight="1">
      <c r="A320" s="129"/>
      <c r="B320" s="172" t="s">
        <v>18</v>
      </c>
      <c r="C320" s="178">
        <v>198</v>
      </c>
      <c r="D320" s="181">
        <v>173</v>
      </c>
      <c r="E320" s="181">
        <v>327</v>
      </c>
      <c r="F320" s="181">
        <v>528</v>
      </c>
      <c r="G320" s="181">
        <v>436</v>
      </c>
      <c r="H320" s="181">
        <v>688</v>
      </c>
      <c r="I320" s="181">
        <v>782</v>
      </c>
      <c r="J320" s="181">
        <v>561</v>
      </c>
      <c r="K320" s="181">
        <v>859</v>
      </c>
      <c r="L320" s="181">
        <v>760</v>
      </c>
      <c r="M320" s="181">
        <v>489</v>
      </c>
      <c r="N320" s="181">
        <v>441</v>
      </c>
      <c r="O320" s="180">
        <f t="shared" si="31"/>
        <v>6242</v>
      </c>
      <c r="P320" s="165"/>
      <c r="Q320" s="138">
        <f t="shared" si="32"/>
        <v>5801</v>
      </c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</row>
    <row r="321" spans="1:33" s="1" customFormat="1" ht="13.5" customHeight="1">
      <c r="A321" s="129"/>
      <c r="B321" s="172" t="s">
        <v>102</v>
      </c>
      <c r="C321" s="178">
        <v>2821</v>
      </c>
      <c r="D321" s="181">
        <v>2596</v>
      </c>
      <c r="E321" s="181">
        <v>2448</v>
      </c>
      <c r="F321" s="181">
        <v>2243</v>
      </c>
      <c r="G321" s="181">
        <v>2405</v>
      </c>
      <c r="H321" s="181">
        <v>2563</v>
      </c>
      <c r="I321" s="181">
        <v>2804</v>
      </c>
      <c r="J321" s="181">
        <v>2246</v>
      </c>
      <c r="K321" s="181">
        <v>2501</v>
      </c>
      <c r="L321" s="181">
        <v>2984</v>
      </c>
      <c r="M321" s="181">
        <v>3122</v>
      </c>
      <c r="N321" s="181">
        <v>3324</v>
      </c>
      <c r="O321" s="180">
        <f t="shared" si="31"/>
        <v>32057</v>
      </c>
      <c r="P321" s="165"/>
      <c r="Q321" s="138">
        <f t="shared" si="32"/>
        <v>28733</v>
      </c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</row>
    <row r="322" spans="1:33" s="1" customFormat="1" ht="13.5" customHeight="1">
      <c r="A322" s="129"/>
      <c r="B322" s="172" t="s">
        <v>103</v>
      </c>
      <c r="C322" s="178">
        <v>1560</v>
      </c>
      <c r="D322" s="181">
        <v>1302</v>
      </c>
      <c r="E322" s="181">
        <v>1166</v>
      </c>
      <c r="F322" s="181">
        <v>1084</v>
      </c>
      <c r="G322" s="181">
        <v>1412</v>
      </c>
      <c r="H322" s="181">
        <v>1361</v>
      </c>
      <c r="I322" s="181">
        <v>1246</v>
      </c>
      <c r="J322" s="181">
        <v>1153</v>
      </c>
      <c r="K322" s="181">
        <v>1337</v>
      </c>
      <c r="L322" s="181">
        <v>1364</v>
      </c>
      <c r="M322" s="181">
        <v>1727</v>
      </c>
      <c r="N322" s="181">
        <v>1868</v>
      </c>
      <c r="O322" s="180">
        <f>SUM(C322:N322)</f>
        <v>16580</v>
      </c>
      <c r="P322" s="165"/>
      <c r="Q322" s="138">
        <f t="shared" si="32"/>
        <v>14712</v>
      </c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</row>
    <row r="323" spans="1:33" s="1" customFormat="1" ht="13.5" customHeight="1">
      <c r="A323" s="129"/>
      <c r="B323" s="172" t="s">
        <v>100</v>
      </c>
      <c r="C323" s="178">
        <v>373</v>
      </c>
      <c r="D323" s="181">
        <v>363</v>
      </c>
      <c r="E323" s="181">
        <v>305</v>
      </c>
      <c r="F323" s="181">
        <v>293</v>
      </c>
      <c r="G323" s="181">
        <v>244</v>
      </c>
      <c r="H323" s="181">
        <v>313</v>
      </c>
      <c r="I323" s="181">
        <v>389</v>
      </c>
      <c r="J323" s="181">
        <v>342</v>
      </c>
      <c r="K323" s="181">
        <v>379</v>
      </c>
      <c r="L323" s="181">
        <v>549</v>
      </c>
      <c r="M323" s="181">
        <v>449</v>
      </c>
      <c r="N323" s="181">
        <v>486</v>
      </c>
      <c r="O323" s="180">
        <f t="shared" si="31"/>
        <v>4485</v>
      </c>
      <c r="P323" s="165"/>
      <c r="Q323" s="138">
        <f t="shared" si="32"/>
        <v>3999</v>
      </c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</row>
    <row r="324" spans="1:33" s="1" customFormat="1" ht="13.5" customHeight="1">
      <c r="A324" s="129"/>
      <c r="B324" s="172" t="s">
        <v>104</v>
      </c>
      <c r="C324" s="178">
        <v>175</v>
      </c>
      <c r="D324" s="181">
        <v>177</v>
      </c>
      <c r="E324" s="181">
        <v>208</v>
      </c>
      <c r="F324" s="181">
        <v>202</v>
      </c>
      <c r="G324" s="181">
        <v>129</v>
      </c>
      <c r="H324" s="181">
        <v>194</v>
      </c>
      <c r="I324" s="181">
        <v>363</v>
      </c>
      <c r="J324" s="181">
        <v>172</v>
      </c>
      <c r="K324" s="181">
        <v>153</v>
      </c>
      <c r="L324" s="181">
        <v>327</v>
      </c>
      <c r="M324" s="181">
        <v>327</v>
      </c>
      <c r="N324" s="181">
        <v>225</v>
      </c>
      <c r="O324" s="180">
        <f t="shared" si="31"/>
        <v>2652</v>
      </c>
      <c r="P324" s="165"/>
      <c r="Q324" s="138">
        <f t="shared" si="32"/>
        <v>2427</v>
      </c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</row>
    <row r="325" spans="1:33" s="1" customFormat="1" ht="13.5" customHeight="1">
      <c r="A325" s="129"/>
      <c r="B325" s="172" t="s">
        <v>105</v>
      </c>
      <c r="C325" s="178">
        <v>143</v>
      </c>
      <c r="D325" s="181">
        <v>196</v>
      </c>
      <c r="E325" s="181">
        <v>160</v>
      </c>
      <c r="F325" s="181">
        <v>96</v>
      </c>
      <c r="G325" s="181">
        <v>70</v>
      </c>
      <c r="H325" s="181">
        <v>71</v>
      </c>
      <c r="I325" s="181">
        <v>195</v>
      </c>
      <c r="J325" s="181">
        <v>29</v>
      </c>
      <c r="K325" s="181">
        <v>35</v>
      </c>
      <c r="L325" s="181">
        <v>44</v>
      </c>
      <c r="M325" s="181">
        <v>30</v>
      </c>
      <c r="N325" s="181">
        <v>40</v>
      </c>
      <c r="O325" s="180">
        <f t="shared" si="31"/>
        <v>1109</v>
      </c>
      <c r="P325" s="165"/>
      <c r="Q325" s="138">
        <f t="shared" si="32"/>
        <v>1069</v>
      </c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</row>
    <row r="326" spans="1:33" s="1" customFormat="1" ht="13.5" customHeight="1">
      <c r="A326" s="129"/>
      <c r="B326" s="172" t="s">
        <v>106</v>
      </c>
      <c r="C326" s="178">
        <v>134</v>
      </c>
      <c r="D326" s="181">
        <v>184</v>
      </c>
      <c r="E326" s="181">
        <v>192</v>
      </c>
      <c r="F326" s="181">
        <v>185</v>
      </c>
      <c r="G326" s="181">
        <v>227</v>
      </c>
      <c r="H326" s="181">
        <v>219</v>
      </c>
      <c r="I326" s="181">
        <v>180</v>
      </c>
      <c r="J326" s="181">
        <v>203</v>
      </c>
      <c r="K326" s="181">
        <v>191</v>
      </c>
      <c r="L326" s="181">
        <v>260</v>
      </c>
      <c r="M326" s="181">
        <v>225</v>
      </c>
      <c r="N326" s="181">
        <v>263</v>
      </c>
      <c r="O326" s="180">
        <f t="shared" si="31"/>
        <v>2463</v>
      </c>
      <c r="P326" s="165"/>
      <c r="Q326" s="138">
        <f t="shared" si="32"/>
        <v>2200</v>
      </c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</row>
    <row r="327" spans="1:33" s="1" customFormat="1" ht="13.5" customHeight="1">
      <c r="A327" s="129"/>
      <c r="B327" s="259" t="s">
        <v>20</v>
      </c>
      <c r="C327" s="257">
        <f aca="true" t="shared" si="33" ref="C327:N327">SUM(C317:C321)</f>
        <v>9113</v>
      </c>
      <c r="D327" s="261">
        <f t="shared" si="33"/>
        <v>7979</v>
      </c>
      <c r="E327" s="261">
        <f t="shared" si="33"/>
        <v>8640</v>
      </c>
      <c r="F327" s="261">
        <f t="shared" si="33"/>
        <v>8294</v>
      </c>
      <c r="G327" s="261">
        <f t="shared" si="33"/>
        <v>6661</v>
      </c>
      <c r="H327" s="261">
        <f t="shared" si="33"/>
        <v>7835</v>
      </c>
      <c r="I327" s="261">
        <f t="shared" si="33"/>
        <v>11481</v>
      </c>
      <c r="J327" s="261">
        <f t="shared" si="33"/>
        <v>8633</v>
      </c>
      <c r="K327" s="261">
        <f t="shared" si="33"/>
        <v>9797</v>
      </c>
      <c r="L327" s="261">
        <f t="shared" si="33"/>
        <v>10701</v>
      </c>
      <c r="M327" s="261">
        <f t="shared" si="33"/>
        <v>10752</v>
      </c>
      <c r="N327" s="261">
        <f t="shared" si="33"/>
        <v>12318</v>
      </c>
      <c r="O327" s="263">
        <f>SUM(C327:N327)</f>
        <v>112204</v>
      </c>
      <c r="P327" s="134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</row>
    <row r="328" spans="1:33" s="1" customFormat="1" ht="13.5" customHeight="1">
      <c r="A328" s="129"/>
      <c r="B328" s="260"/>
      <c r="C328" s="258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4"/>
      <c r="P328" s="134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</row>
    <row r="329" spans="1:33" ht="12.75">
      <c r="A329" s="127"/>
      <c r="B329" s="127"/>
      <c r="C329" s="167">
        <f aca="true" t="shared" si="34" ref="C329:N329">C327-C308</f>
        <v>1269</v>
      </c>
      <c r="D329" s="167">
        <f t="shared" si="34"/>
        <v>1484</v>
      </c>
      <c r="E329" s="167">
        <f t="shared" si="34"/>
        <v>1746</v>
      </c>
      <c r="F329" s="167">
        <f t="shared" si="34"/>
        <v>-70</v>
      </c>
      <c r="G329" s="167">
        <f t="shared" si="34"/>
        <v>-172</v>
      </c>
      <c r="H329" s="167">
        <f t="shared" si="34"/>
        <v>862</v>
      </c>
      <c r="I329" s="167">
        <f t="shared" si="34"/>
        <v>533</v>
      </c>
      <c r="J329" s="167">
        <f t="shared" si="34"/>
        <v>-4569</v>
      </c>
      <c r="K329" s="167">
        <f t="shared" si="34"/>
        <v>-355</v>
      </c>
      <c r="L329" s="167">
        <f t="shared" si="34"/>
        <v>-227</v>
      </c>
      <c r="M329" s="167">
        <f t="shared" si="34"/>
        <v>-25</v>
      </c>
      <c r="N329" s="167">
        <f t="shared" si="34"/>
        <v>-147</v>
      </c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  <c r="AD329" s="127"/>
      <c r="AE329" s="127"/>
      <c r="AF329" s="127"/>
      <c r="AG329" s="127"/>
    </row>
    <row r="330" spans="1:33" ht="12.75">
      <c r="A330" s="127"/>
      <c r="B330" s="127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  <c r="AD330" s="127"/>
      <c r="AE330" s="127"/>
      <c r="AF330" s="127"/>
      <c r="AG330" s="127"/>
    </row>
    <row r="331" spans="1:33" ht="12.75">
      <c r="A331" s="127"/>
      <c r="B331" s="131"/>
      <c r="C331" s="131"/>
      <c r="D331" s="131"/>
      <c r="E331" s="131"/>
      <c r="F331" s="131"/>
      <c r="G331" s="131"/>
      <c r="H331" s="132">
        <v>2013</v>
      </c>
      <c r="I331" s="131"/>
      <c r="J331" s="132"/>
      <c r="K331" s="131"/>
      <c r="L331" s="131"/>
      <c r="M331" s="131"/>
      <c r="N331" s="131"/>
      <c r="O331" s="131"/>
      <c r="P331" s="131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</row>
    <row r="332" spans="1:33" s="6" customFormat="1" ht="12.75" customHeight="1">
      <c r="A332" s="128"/>
      <c r="B332" s="271" t="s">
        <v>2</v>
      </c>
      <c r="C332" s="268" t="s">
        <v>3</v>
      </c>
      <c r="D332" s="265" t="s">
        <v>4</v>
      </c>
      <c r="E332" s="265" t="s">
        <v>5</v>
      </c>
      <c r="F332" s="265" t="s">
        <v>6</v>
      </c>
      <c r="G332" s="265" t="s">
        <v>7</v>
      </c>
      <c r="H332" s="265" t="s">
        <v>8</v>
      </c>
      <c r="I332" s="265" t="s">
        <v>9</v>
      </c>
      <c r="J332" s="265" t="s">
        <v>10</v>
      </c>
      <c r="K332" s="265" t="s">
        <v>11</v>
      </c>
      <c r="L332" s="265" t="s">
        <v>12</v>
      </c>
      <c r="M332" s="265" t="s">
        <v>13</v>
      </c>
      <c r="N332" s="265" t="s">
        <v>14</v>
      </c>
      <c r="O332" s="274" t="s">
        <v>143</v>
      </c>
      <c r="P332" s="133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</row>
    <row r="333" spans="1:33" s="6" customFormat="1" ht="12.75">
      <c r="A333" s="128"/>
      <c r="B333" s="272"/>
      <c r="C333" s="269"/>
      <c r="D333" s="266"/>
      <c r="E333" s="266"/>
      <c r="F333" s="266"/>
      <c r="G333" s="266"/>
      <c r="H333" s="266"/>
      <c r="I333" s="266"/>
      <c r="J333" s="266"/>
      <c r="K333" s="266"/>
      <c r="L333" s="266"/>
      <c r="M333" s="266"/>
      <c r="N333" s="266"/>
      <c r="O333" s="275"/>
      <c r="P333" s="133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</row>
    <row r="334" spans="1:33" s="6" customFormat="1" ht="6" customHeight="1">
      <c r="A334" s="128"/>
      <c r="B334" s="272"/>
      <c r="C334" s="269"/>
      <c r="D334" s="266"/>
      <c r="E334" s="266"/>
      <c r="F334" s="266"/>
      <c r="G334" s="266"/>
      <c r="H334" s="266"/>
      <c r="I334" s="266"/>
      <c r="J334" s="266"/>
      <c r="K334" s="266"/>
      <c r="L334" s="266"/>
      <c r="M334" s="266"/>
      <c r="N334" s="266"/>
      <c r="O334" s="275"/>
      <c r="P334" s="133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</row>
    <row r="335" spans="1:33" s="1" customFormat="1" ht="6" customHeight="1">
      <c r="A335" s="129"/>
      <c r="B335" s="273"/>
      <c r="C335" s="270"/>
      <c r="D335" s="267"/>
      <c r="E335" s="267"/>
      <c r="F335" s="267"/>
      <c r="G335" s="267"/>
      <c r="H335" s="267"/>
      <c r="I335" s="267"/>
      <c r="J335" s="267"/>
      <c r="K335" s="267"/>
      <c r="L335" s="267"/>
      <c r="M335" s="267"/>
      <c r="N335" s="267"/>
      <c r="O335" s="276"/>
      <c r="P335" s="134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</row>
    <row r="336" spans="1:33" s="1" customFormat="1" ht="13.5" customHeight="1">
      <c r="A336" s="129"/>
      <c r="B336" s="176" t="s">
        <v>15</v>
      </c>
      <c r="C336" s="183">
        <v>2927</v>
      </c>
      <c r="D336" s="184">
        <v>3022</v>
      </c>
      <c r="E336" s="184">
        <v>2544</v>
      </c>
      <c r="F336" s="184">
        <v>2970</v>
      </c>
      <c r="G336" s="184">
        <v>1847</v>
      </c>
      <c r="H336" s="184">
        <v>2137</v>
      </c>
      <c r="I336" s="184">
        <v>4474</v>
      </c>
      <c r="J336" s="184">
        <v>3009</v>
      </c>
      <c r="K336" s="184">
        <v>3000</v>
      </c>
      <c r="L336" s="184">
        <v>4430</v>
      </c>
      <c r="M336" s="184">
        <v>4212</v>
      </c>
      <c r="N336" s="184">
        <v>4611</v>
      </c>
      <c r="O336" s="186">
        <f>SUM(C336:N336)</f>
        <v>39183</v>
      </c>
      <c r="P336" s="165"/>
      <c r="Q336" s="138">
        <f aca="true" t="shared" si="35" ref="Q336:Q345">SUM(C336:E336)</f>
        <v>8493</v>
      </c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</row>
    <row r="337" spans="1:33" s="1" customFormat="1" ht="13.5" customHeight="1">
      <c r="A337" s="129"/>
      <c r="B337" s="172" t="s">
        <v>16</v>
      </c>
      <c r="C337" s="178">
        <v>1177</v>
      </c>
      <c r="D337" s="181">
        <v>1743</v>
      </c>
      <c r="E337" s="181">
        <v>2038</v>
      </c>
      <c r="F337" s="181">
        <v>984</v>
      </c>
      <c r="G337" s="181">
        <v>800</v>
      </c>
      <c r="H337" s="181">
        <v>800</v>
      </c>
      <c r="I337" s="181">
        <v>960</v>
      </c>
      <c r="J337" s="181">
        <v>1614</v>
      </c>
      <c r="K337" s="181">
        <v>1522</v>
      </c>
      <c r="L337" s="181">
        <v>1067</v>
      </c>
      <c r="M337" s="181">
        <v>1203</v>
      </c>
      <c r="N337" s="181">
        <v>1766</v>
      </c>
      <c r="O337" s="180">
        <f aca="true" t="shared" si="36" ref="O337:O345">SUM(C337:N337)</f>
        <v>15674</v>
      </c>
      <c r="P337" s="165"/>
      <c r="Q337" s="138">
        <f t="shared" si="35"/>
        <v>4958</v>
      </c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</row>
    <row r="338" spans="1:33" s="1" customFormat="1" ht="13.5" customHeight="1">
      <c r="A338" s="129"/>
      <c r="B338" s="172" t="s">
        <v>17</v>
      </c>
      <c r="C338" s="178">
        <v>1099</v>
      </c>
      <c r="D338" s="181">
        <v>708</v>
      </c>
      <c r="E338" s="181">
        <v>1301</v>
      </c>
      <c r="F338" s="181">
        <v>1280</v>
      </c>
      <c r="G338" s="181">
        <v>996</v>
      </c>
      <c r="H338" s="181">
        <v>1495</v>
      </c>
      <c r="I338" s="181">
        <v>1515</v>
      </c>
      <c r="J338" s="181">
        <v>990</v>
      </c>
      <c r="K338" s="181">
        <v>1988</v>
      </c>
      <c r="L338" s="181">
        <v>1299</v>
      </c>
      <c r="M338" s="181">
        <v>1181</v>
      </c>
      <c r="N338" s="181">
        <v>1870</v>
      </c>
      <c r="O338" s="180">
        <f t="shared" si="36"/>
        <v>15722</v>
      </c>
      <c r="P338" s="165"/>
      <c r="Q338" s="138">
        <f t="shared" si="35"/>
        <v>3108</v>
      </c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</row>
    <row r="339" spans="1:33" s="1" customFormat="1" ht="13.5" customHeight="1">
      <c r="A339" s="129"/>
      <c r="B339" s="172" t="s">
        <v>18</v>
      </c>
      <c r="C339" s="178">
        <v>150</v>
      </c>
      <c r="D339" s="181">
        <v>213</v>
      </c>
      <c r="E339" s="181">
        <v>295</v>
      </c>
      <c r="F339" s="181">
        <v>436</v>
      </c>
      <c r="G339" s="181">
        <v>489</v>
      </c>
      <c r="H339" s="181">
        <v>433</v>
      </c>
      <c r="I339" s="181">
        <v>1040</v>
      </c>
      <c r="J339" s="181">
        <v>525</v>
      </c>
      <c r="K339" s="181">
        <v>986</v>
      </c>
      <c r="L339" s="181">
        <v>821</v>
      </c>
      <c r="M339" s="181">
        <v>490</v>
      </c>
      <c r="N339" s="181">
        <v>456</v>
      </c>
      <c r="O339" s="180">
        <f t="shared" si="36"/>
        <v>6334</v>
      </c>
      <c r="P339" s="165"/>
      <c r="Q339" s="138">
        <f t="shared" si="35"/>
        <v>658</v>
      </c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</row>
    <row r="340" spans="1:33" s="1" customFormat="1" ht="13.5" customHeight="1">
      <c r="A340" s="129"/>
      <c r="B340" s="172" t="s">
        <v>102</v>
      </c>
      <c r="C340" s="178">
        <v>2513</v>
      </c>
      <c r="D340" s="181">
        <v>2258</v>
      </c>
      <c r="E340" s="181">
        <v>2301</v>
      </c>
      <c r="F340" s="181">
        <v>2328</v>
      </c>
      <c r="G340" s="181">
        <v>2358</v>
      </c>
      <c r="H340" s="181">
        <v>2543</v>
      </c>
      <c r="I340" s="181">
        <v>2814</v>
      </c>
      <c r="J340" s="181">
        <v>2487</v>
      </c>
      <c r="K340" s="181">
        <v>2637</v>
      </c>
      <c r="L340" s="181">
        <v>2728</v>
      </c>
      <c r="M340" s="181">
        <v>2868</v>
      </c>
      <c r="N340" s="181">
        <v>3005</v>
      </c>
      <c r="O340" s="180">
        <f>SUM(C340:N340)</f>
        <v>30840</v>
      </c>
      <c r="P340" s="165"/>
      <c r="Q340" s="138">
        <f t="shared" si="35"/>
        <v>7072</v>
      </c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</row>
    <row r="341" spans="1:33" s="1" customFormat="1" ht="13.5" customHeight="1">
      <c r="A341" s="129"/>
      <c r="B341" s="172" t="s">
        <v>103</v>
      </c>
      <c r="C341" s="178">
        <v>1393</v>
      </c>
      <c r="D341" s="181">
        <v>1175</v>
      </c>
      <c r="E341" s="181">
        <v>1259</v>
      </c>
      <c r="F341" s="181">
        <v>1133</v>
      </c>
      <c r="G341" s="181">
        <v>1274</v>
      </c>
      <c r="H341" s="181">
        <v>1279</v>
      </c>
      <c r="I341" s="181">
        <v>1386</v>
      </c>
      <c r="J341" s="181">
        <v>1301</v>
      </c>
      <c r="K341" s="181">
        <v>1353</v>
      </c>
      <c r="L341" s="181">
        <v>1198</v>
      </c>
      <c r="M341" s="181">
        <v>1640</v>
      </c>
      <c r="N341" s="181">
        <v>1701</v>
      </c>
      <c r="O341" s="180">
        <f>SUM(C341:N341)</f>
        <v>16092</v>
      </c>
      <c r="P341" s="165"/>
      <c r="Q341" s="138">
        <f t="shared" si="35"/>
        <v>3827</v>
      </c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</row>
    <row r="342" spans="1:33" s="1" customFormat="1" ht="13.5" customHeight="1">
      <c r="A342" s="129"/>
      <c r="B342" s="172" t="s">
        <v>100</v>
      </c>
      <c r="C342" s="178">
        <v>416</v>
      </c>
      <c r="D342" s="181">
        <v>335</v>
      </c>
      <c r="E342" s="181">
        <v>340</v>
      </c>
      <c r="F342" s="181">
        <v>380</v>
      </c>
      <c r="G342" s="181">
        <v>268</v>
      </c>
      <c r="H342" s="181">
        <v>300</v>
      </c>
      <c r="I342" s="181">
        <v>410</v>
      </c>
      <c r="J342" s="181">
        <v>417</v>
      </c>
      <c r="K342" s="181">
        <v>445</v>
      </c>
      <c r="L342" s="181">
        <v>557</v>
      </c>
      <c r="M342" s="181">
        <v>519</v>
      </c>
      <c r="N342" s="181">
        <v>450</v>
      </c>
      <c r="O342" s="180">
        <f t="shared" si="36"/>
        <v>4837</v>
      </c>
      <c r="P342" s="165"/>
      <c r="Q342" s="138">
        <f t="shared" si="35"/>
        <v>1091</v>
      </c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</row>
    <row r="343" spans="1:33" s="1" customFormat="1" ht="13.5" customHeight="1">
      <c r="A343" s="129"/>
      <c r="B343" s="172" t="s">
        <v>104</v>
      </c>
      <c r="C343" s="178">
        <v>208</v>
      </c>
      <c r="D343" s="181">
        <v>171</v>
      </c>
      <c r="E343" s="181">
        <v>228</v>
      </c>
      <c r="F343" s="181">
        <v>246</v>
      </c>
      <c r="G343" s="181">
        <v>248</v>
      </c>
      <c r="H343" s="181">
        <v>264</v>
      </c>
      <c r="I343" s="181">
        <v>263</v>
      </c>
      <c r="J343" s="181">
        <v>225</v>
      </c>
      <c r="K343" s="181">
        <v>214</v>
      </c>
      <c r="L343" s="181">
        <v>253</v>
      </c>
      <c r="M343" s="181">
        <v>252</v>
      </c>
      <c r="N343" s="181">
        <v>216</v>
      </c>
      <c r="O343" s="180">
        <f t="shared" si="36"/>
        <v>2788</v>
      </c>
      <c r="P343" s="165"/>
      <c r="Q343" s="138">
        <f t="shared" si="35"/>
        <v>607</v>
      </c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</row>
    <row r="344" spans="1:33" s="1" customFormat="1" ht="13.5" customHeight="1">
      <c r="A344" s="129"/>
      <c r="B344" s="172" t="s">
        <v>105</v>
      </c>
      <c r="C344" s="178">
        <v>13</v>
      </c>
      <c r="D344" s="181">
        <v>23</v>
      </c>
      <c r="E344" s="181">
        <v>39</v>
      </c>
      <c r="F344" s="181">
        <v>27</v>
      </c>
      <c r="G344" s="181">
        <v>33</v>
      </c>
      <c r="H344" s="181">
        <v>32</v>
      </c>
      <c r="I344" s="181">
        <v>29</v>
      </c>
      <c r="J344" s="181">
        <v>17</v>
      </c>
      <c r="K344" s="181">
        <v>22</v>
      </c>
      <c r="L344" s="181">
        <v>40</v>
      </c>
      <c r="M344" s="181">
        <v>19</v>
      </c>
      <c r="N344" s="181">
        <v>54</v>
      </c>
      <c r="O344" s="180">
        <f t="shared" si="36"/>
        <v>348</v>
      </c>
      <c r="P344" s="165"/>
      <c r="Q344" s="138">
        <f t="shared" si="35"/>
        <v>75</v>
      </c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</row>
    <row r="345" spans="1:33" s="1" customFormat="1" ht="13.5" customHeight="1">
      <c r="A345" s="129"/>
      <c r="B345" s="172" t="s">
        <v>106</v>
      </c>
      <c r="C345" s="178">
        <v>188</v>
      </c>
      <c r="D345" s="181">
        <v>188</v>
      </c>
      <c r="E345" s="181">
        <v>131</v>
      </c>
      <c r="F345" s="181">
        <v>207</v>
      </c>
      <c r="G345" s="181">
        <v>172</v>
      </c>
      <c r="H345" s="181">
        <v>213</v>
      </c>
      <c r="I345" s="181">
        <v>187</v>
      </c>
      <c r="J345" s="181">
        <v>194</v>
      </c>
      <c r="K345" s="181">
        <v>224</v>
      </c>
      <c r="L345" s="181">
        <v>389</v>
      </c>
      <c r="M345" s="181">
        <v>209</v>
      </c>
      <c r="N345" s="181">
        <v>225</v>
      </c>
      <c r="O345" s="180">
        <f t="shared" si="36"/>
        <v>2527</v>
      </c>
      <c r="P345" s="165"/>
      <c r="Q345" s="138">
        <f t="shared" si="35"/>
        <v>507</v>
      </c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</row>
    <row r="346" spans="1:33" s="1" customFormat="1" ht="13.5" customHeight="1">
      <c r="A346" s="129"/>
      <c r="B346" s="259" t="s">
        <v>20</v>
      </c>
      <c r="C346" s="257">
        <f aca="true" t="shared" si="37" ref="C346:N346">SUM(C336:C340)</f>
        <v>7866</v>
      </c>
      <c r="D346" s="261">
        <f t="shared" si="37"/>
        <v>7944</v>
      </c>
      <c r="E346" s="261">
        <f t="shared" si="37"/>
        <v>8479</v>
      </c>
      <c r="F346" s="261">
        <f t="shared" si="37"/>
        <v>7998</v>
      </c>
      <c r="G346" s="261">
        <f t="shared" si="37"/>
        <v>6490</v>
      </c>
      <c r="H346" s="261">
        <f t="shared" si="37"/>
        <v>7408</v>
      </c>
      <c r="I346" s="261">
        <f t="shared" si="37"/>
        <v>10803</v>
      </c>
      <c r="J346" s="261">
        <f t="shared" si="37"/>
        <v>8625</v>
      </c>
      <c r="K346" s="261">
        <f t="shared" si="37"/>
        <v>10133</v>
      </c>
      <c r="L346" s="261">
        <f t="shared" si="37"/>
        <v>10345</v>
      </c>
      <c r="M346" s="261">
        <f t="shared" si="37"/>
        <v>9954</v>
      </c>
      <c r="N346" s="261">
        <f t="shared" si="37"/>
        <v>11708</v>
      </c>
      <c r="O346" s="263">
        <f>SUM(C346:N346)</f>
        <v>107753</v>
      </c>
      <c r="P346" s="134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</row>
    <row r="347" spans="1:33" s="1" customFormat="1" ht="13.5" customHeight="1">
      <c r="A347" s="129"/>
      <c r="B347" s="260"/>
      <c r="C347" s="258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4"/>
      <c r="P347" s="134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</row>
    <row r="348" spans="1:33" ht="12.75">
      <c r="A348" s="127"/>
      <c r="B348" s="127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</row>
    <row r="349" spans="1:33" ht="12.75">
      <c r="A349" s="127"/>
      <c r="B349" s="127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</row>
    <row r="350" spans="1:33" ht="12.75">
      <c r="A350" s="127"/>
      <c r="B350" s="131"/>
      <c r="C350" s="131"/>
      <c r="D350" s="131"/>
      <c r="E350" s="131"/>
      <c r="F350" s="131"/>
      <c r="G350" s="131"/>
      <c r="H350" s="132">
        <v>2014</v>
      </c>
      <c r="I350" s="131"/>
      <c r="J350" s="132"/>
      <c r="K350" s="131"/>
      <c r="L350" s="131"/>
      <c r="M350" s="131"/>
      <c r="N350" s="131"/>
      <c r="O350" s="131"/>
      <c r="P350" s="131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</row>
    <row r="351" spans="1:33" s="6" customFormat="1" ht="12.75" customHeight="1">
      <c r="A351" s="128"/>
      <c r="B351" s="271" t="s">
        <v>2</v>
      </c>
      <c r="C351" s="268" t="s">
        <v>3</v>
      </c>
      <c r="D351" s="265" t="s">
        <v>4</v>
      </c>
      <c r="E351" s="265" t="s">
        <v>5</v>
      </c>
      <c r="F351" s="265" t="s">
        <v>6</v>
      </c>
      <c r="G351" s="265" t="s">
        <v>7</v>
      </c>
      <c r="H351" s="265" t="s">
        <v>8</v>
      </c>
      <c r="I351" s="265" t="s">
        <v>9</v>
      </c>
      <c r="J351" s="265" t="s">
        <v>10</v>
      </c>
      <c r="K351" s="265" t="s">
        <v>11</v>
      </c>
      <c r="L351" s="265" t="s">
        <v>12</v>
      </c>
      <c r="M351" s="265" t="s">
        <v>13</v>
      </c>
      <c r="N351" s="265" t="s">
        <v>14</v>
      </c>
      <c r="O351" s="274" t="s">
        <v>144</v>
      </c>
      <c r="P351" s="133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</row>
    <row r="352" spans="1:33" s="6" customFormat="1" ht="12.75">
      <c r="A352" s="128"/>
      <c r="B352" s="272"/>
      <c r="C352" s="269"/>
      <c r="D352" s="266"/>
      <c r="E352" s="266"/>
      <c r="F352" s="266"/>
      <c r="G352" s="266"/>
      <c r="H352" s="266"/>
      <c r="I352" s="266"/>
      <c r="J352" s="266"/>
      <c r="K352" s="266"/>
      <c r="L352" s="266"/>
      <c r="M352" s="266"/>
      <c r="N352" s="266"/>
      <c r="O352" s="275"/>
      <c r="P352" s="133"/>
      <c r="Q352" s="128"/>
      <c r="R352" s="128"/>
      <c r="S352" s="128"/>
      <c r="T352" s="128"/>
      <c r="U352" s="128"/>
      <c r="V352" s="128"/>
      <c r="W352" s="128"/>
      <c r="X352" s="128"/>
      <c r="Y352" s="128"/>
      <c r="Z352" s="128"/>
      <c r="AA352" s="128"/>
      <c r="AB352" s="128"/>
      <c r="AC352" s="128"/>
      <c r="AD352" s="128"/>
      <c r="AE352" s="128"/>
      <c r="AF352" s="128"/>
      <c r="AG352" s="128"/>
    </row>
    <row r="353" spans="1:33" s="6" customFormat="1" ht="6" customHeight="1">
      <c r="A353" s="128"/>
      <c r="B353" s="272"/>
      <c r="C353" s="269"/>
      <c r="D353" s="266"/>
      <c r="E353" s="266"/>
      <c r="F353" s="266"/>
      <c r="G353" s="266"/>
      <c r="H353" s="266"/>
      <c r="I353" s="266"/>
      <c r="J353" s="266"/>
      <c r="K353" s="266"/>
      <c r="L353" s="266"/>
      <c r="M353" s="266"/>
      <c r="N353" s="266"/>
      <c r="O353" s="275"/>
      <c r="P353" s="133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</row>
    <row r="354" spans="1:33" s="1" customFormat="1" ht="6" customHeight="1">
      <c r="A354" s="129"/>
      <c r="B354" s="273"/>
      <c r="C354" s="270"/>
      <c r="D354" s="267"/>
      <c r="E354" s="267"/>
      <c r="F354" s="267"/>
      <c r="G354" s="267"/>
      <c r="H354" s="267"/>
      <c r="I354" s="267"/>
      <c r="J354" s="267"/>
      <c r="K354" s="267"/>
      <c r="L354" s="267"/>
      <c r="M354" s="267"/>
      <c r="N354" s="267"/>
      <c r="O354" s="276"/>
      <c r="P354" s="134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</row>
    <row r="355" spans="1:33" s="1" customFormat="1" ht="13.5" customHeight="1">
      <c r="A355" s="129"/>
      <c r="B355" s="176" t="s">
        <v>15</v>
      </c>
      <c r="C355" s="183">
        <v>2861</v>
      </c>
      <c r="D355" s="184">
        <v>2518</v>
      </c>
      <c r="E355" s="184">
        <v>2375</v>
      </c>
      <c r="F355" s="184">
        <v>2675</v>
      </c>
      <c r="G355" s="184">
        <v>1660</v>
      </c>
      <c r="H355" s="184">
        <v>2014</v>
      </c>
      <c r="I355" s="184">
        <v>3584</v>
      </c>
      <c r="J355" s="184">
        <v>3256</v>
      </c>
      <c r="K355" s="184">
        <v>2439</v>
      </c>
      <c r="L355" s="184">
        <v>4404</v>
      </c>
      <c r="M355" s="184">
        <v>4109</v>
      </c>
      <c r="N355" s="184">
        <v>4650</v>
      </c>
      <c r="O355" s="186">
        <f aca="true" t="shared" si="38" ref="O355:O363">SUM(C355:N355)</f>
        <v>36545</v>
      </c>
      <c r="P355" s="165"/>
      <c r="Q355" s="138">
        <f aca="true" t="shared" si="39" ref="Q355:Q363">SUM(C355:G355)</f>
        <v>12089</v>
      </c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</row>
    <row r="356" spans="1:33" s="1" customFormat="1" ht="13.5" customHeight="1">
      <c r="A356" s="129"/>
      <c r="B356" s="172" t="s">
        <v>16</v>
      </c>
      <c r="C356" s="178">
        <v>1544</v>
      </c>
      <c r="D356" s="181">
        <v>1748</v>
      </c>
      <c r="E356" s="181">
        <v>2738</v>
      </c>
      <c r="F356" s="181">
        <v>1196</v>
      </c>
      <c r="G356" s="181">
        <v>939</v>
      </c>
      <c r="H356" s="181">
        <v>923</v>
      </c>
      <c r="I356" s="181">
        <v>1027</v>
      </c>
      <c r="J356" s="181">
        <v>1579</v>
      </c>
      <c r="K356" s="181">
        <v>2113</v>
      </c>
      <c r="L356" s="181">
        <v>1679</v>
      </c>
      <c r="M356" s="181">
        <v>1595</v>
      </c>
      <c r="N356" s="181">
        <v>2006</v>
      </c>
      <c r="O356" s="180">
        <f t="shared" si="38"/>
        <v>19087</v>
      </c>
      <c r="P356" s="165"/>
      <c r="Q356" s="138">
        <f t="shared" si="39"/>
        <v>8165</v>
      </c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</row>
    <row r="357" spans="1:33" s="1" customFormat="1" ht="13.5" customHeight="1">
      <c r="A357" s="129"/>
      <c r="B357" s="172" t="s">
        <v>17</v>
      </c>
      <c r="C357" s="178">
        <v>922</v>
      </c>
      <c r="D357" s="181">
        <v>546</v>
      </c>
      <c r="E357" s="181">
        <v>1022</v>
      </c>
      <c r="F357" s="181">
        <v>1520</v>
      </c>
      <c r="G357" s="181">
        <v>858</v>
      </c>
      <c r="H357" s="181">
        <v>1611</v>
      </c>
      <c r="I357" s="181">
        <v>1817</v>
      </c>
      <c r="J357" s="181">
        <v>1246</v>
      </c>
      <c r="K357" s="181">
        <v>2823</v>
      </c>
      <c r="L357" s="181">
        <v>1684</v>
      </c>
      <c r="M357" s="181">
        <v>1599</v>
      </c>
      <c r="N357" s="181">
        <v>2417</v>
      </c>
      <c r="O357" s="180">
        <f t="shared" si="38"/>
        <v>18065</v>
      </c>
      <c r="P357" s="165"/>
      <c r="Q357" s="138">
        <f t="shared" si="39"/>
        <v>4868</v>
      </c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</row>
    <row r="358" spans="1:33" s="1" customFormat="1" ht="13.5" customHeight="1">
      <c r="A358" s="129"/>
      <c r="B358" s="172" t="s">
        <v>18</v>
      </c>
      <c r="C358" s="178">
        <v>275</v>
      </c>
      <c r="D358" s="181">
        <v>159</v>
      </c>
      <c r="E358" s="181">
        <v>305</v>
      </c>
      <c r="F358" s="181">
        <v>578</v>
      </c>
      <c r="G358" s="181">
        <v>506</v>
      </c>
      <c r="H358" s="181">
        <v>457</v>
      </c>
      <c r="I358" s="181">
        <v>945</v>
      </c>
      <c r="J358" s="181">
        <v>630</v>
      </c>
      <c r="K358" s="181">
        <v>1156</v>
      </c>
      <c r="L358" s="181">
        <v>687</v>
      </c>
      <c r="M358" s="181">
        <v>541</v>
      </c>
      <c r="N358" s="181">
        <v>541</v>
      </c>
      <c r="O358" s="180">
        <f t="shared" si="38"/>
        <v>6780</v>
      </c>
      <c r="P358" s="165"/>
      <c r="Q358" s="138">
        <f t="shared" si="39"/>
        <v>1823</v>
      </c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</row>
    <row r="359" spans="1:33" s="1" customFormat="1" ht="13.5" customHeight="1">
      <c r="A359" s="129"/>
      <c r="B359" s="172" t="s">
        <v>102</v>
      </c>
      <c r="C359" s="178">
        <v>2296</v>
      </c>
      <c r="D359" s="181">
        <v>1904</v>
      </c>
      <c r="E359" s="181">
        <v>1981</v>
      </c>
      <c r="F359" s="181">
        <v>2017</v>
      </c>
      <c r="G359" s="181">
        <v>1839</v>
      </c>
      <c r="H359" s="181">
        <v>2068</v>
      </c>
      <c r="I359" s="181">
        <v>1891</v>
      </c>
      <c r="J359" s="181">
        <v>2295</v>
      </c>
      <c r="K359" s="181">
        <v>2230</v>
      </c>
      <c r="L359" s="181">
        <v>2513</v>
      </c>
      <c r="M359" s="181">
        <v>2757</v>
      </c>
      <c r="N359" s="181">
        <v>2919</v>
      </c>
      <c r="O359" s="180">
        <f t="shared" si="38"/>
        <v>26710</v>
      </c>
      <c r="P359" s="165"/>
      <c r="Q359" s="138">
        <f t="shared" si="39"/>
        <v>10037</v>
      </c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</row>
    <row r="360" spans="1:33" s="1" customFormat="1" ht="13.5" customHeight="1">
      <c r="A360" s="129"/>
      <c r="B360" s="172" t="s">
        <v>103</v>
      </c>
      <c r="C360" s="178">
        <v>1234</v>
      </c>
      <c r="D360" s="181">
        <v>1109</v>
      </c>
      <c r="E360" s="181">
        <v>1082</v>
      </c>
      <c r="F360" s="181">
        <v>1021</v>
      </c>
      <c r="G360" s="181">
        <v>1010</v>
      </c>
      <c r="H360" s="181">
        <v>1164</v>
      </c>
      <c r="I360" s="181">
        <v>978</v>
      </c>
      <c r="J360" s="181">
        <v>1329</v>
      </c>
      <c r="K360" s="181">
        <v>919</v>
      </c>
      <c r="L360" s="181">
        <v>1338</v>
      </c>
      <c r="M360" s="181">
        <v>1530</v>
      </c>
      <c r="N360" s="181">
        <v>1671</v>
      </c>
      <c r="O360" s="180">
        <f t="shared" si="38"/>
        <v>14385</v>
      </c>
      <c r="P360" s="165"/>
      <c r="Q360" s="138">
        <f t="shared" si="39"/>
        <v>5456</v>
      </c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</row>
    <row r="361" spans="1:33" s="1" customFormat="1" ht="13.5" customHeight="1">
      <c r="A361" s="129"/>
      <c r="B361" s="172" t="s">
        <v>100</v>
      </c>
      <c r="C361" s="178">
        <v>353</v>
      </c>
      <c r="D361" s="181">
        <v>253</v>
      </c>
      <c r="E361" s="181">
        <v>354</v>
      </c>
      <c r="F361" s="181">
        <v>362</v>
      </c>
      <c r="G361" s="181">
        <v>338</v>
      </c>
      <c r="H361" s="181">
        <v>315</v>
      </c>
      <c r="I361" s="181">
        <v>328</v>
      </c>
      <c r="J361" s="181">
        <v>445</v>
      </c>
      <c r="K361" s="181">
        <v>593</v>
      </c>
      <c r="L361" s="181">
        <v>469</v>
      </c>
      <c r="M361" s="181">
        <v>515</v>
      </c>
      <c r="N361" s="181">
        <v>551</v>
      </c>
      <c r="O361" s="180">
        <f t="shared" si="38"/>
        <v>4876</v>
      </c>
      <c r="P361" s="165"/>
      <c r="Q361" s="138">
        <f t="shared" si="39"/>
        <v>1660</v>
      </c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</row>
    <row r="362" spans="1:33" s="1" customFormat="1" ht="13.5" customHeight="1">
      <c r="A362" s="129"/>
      <c r="B362" s="172" t="s">
        <v>104</v>
      </c>
      <c r="C362" s="178">
        <v>216</v>
      </c>
      <c r="D362" s="181">
        <v>132</v>
      </c>
      <c r="E362" s="181">
        <v>73</v>
      </c>
      <c r="F362" s="181">
        <v>103</v>
      </c>
      <c r="G362" s="181">
        <v>83</v>
      </c>
      <c r="H362" s="181">
        <v>69</v>
      </c>
      <c r="I362" s="181">
        <v>53</v>
      </c>
      <c r="J362" s="181">
        <v>64</v>
      </c>
      <c r="K362" s="181">
        <v>112</v>
      </c>
      <c r="L362" s="181">
        <v>118</v>
      </c>
      <c r="M362" s="181">
        <v>77</v>
      </c>
      <c r="N362" s="181">
        <v>152</v>
      </c>
      <c r="O362" s="180">
        <f t="shared" si="38"/>
        <v>1252</v>
      </c>
      <c r="P362" s="165"/>
      <c r="Q362" s="138">
        <f t="shared" si="39"/>
        <v>607</v>
      </c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</row>
    <row r="363" spans="1:33" s="1" customFormat="1" ht="13.5" customHeight="1">
      <c r="A363" s="129"/>
      <c r="B363" s="172" t="s">
        <v>106</v>
      </c>
      <c r="C363" s="178">
        <v>209</v>
      </c>
      <c r="D363" s="181">
        <v>146</v>
      </c>
      <c r="E363" s="181">
        <v>191</v>
      </c>
      <c r="F363" s="181">
        <v>198</v>
      </c>
      <c r="G363" s="181">
        <v>137</v>
      </c>
      <c r="H363" s="181">
        <v>198</v>
      </c>
      <c r="I363" s="181">
        <v>223</v>
      </c>
      <c r="J363" s="181">
        <v>179</v>
      </c>
      <c r="K363" s="181">
        <v>297</v>
      </c>
      <c r="L363" s="181">
        <v>186</v>
      </c>
      <c r="M363" s="181">
        <v>215</v>
      </c>
      <c r="N363" s="181">
        <v>233</v>
      </c>
      <c r="O363" s="180">
        <f t="shared" si="38"/>
        <v>2412</v>
      </c>
      <c r="P363" s="165"/>
      <c r="Q363" s="138">
        <f t="shared" si="39"/>
        <v>881</v>
      </c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</row>
    <row r="364" spans="1:33" s="1" customFormat="1" ht="13.5" customHeight="1">
      <c r="A364" s="129"/>
      <c r="B364" s="259" t="s">
        <v>20</v>
      </c>
      <c r="C364" s="257">
        <f aca="true" t="shared" si="40" ref="C364:N364">SUM(C355:C359)</f>
        <v>7898</v>
      </c>
      <c r="D364" s="261">
        <f t="shared" si="40"/>
        <v>6875</v>
      </c>
      <c r="E364" s="261">
        <f t="shared" si="40"/>
        <v>8421</v>
      </c>
      <c r="F364" s="261">
        <f t="shared" si="40"/>
        <v>7986</v>
      </c>
      <c r="G364" s="261">
        <f t="shared" si="40"/>
        <v>5802</v>
      </c>
      <c r="H364" s="261">
        <f t="shared" si="40"/>
        <v>7073</v>
      </c>
      <c r="I364" s="261">
        <f t="shared" si="40"/>
        <v>9264</v>
      </c>
      <c r="J364" s="261">
        <f t="shared" si="40"/>
        <v>9006</v>
      </c>
      <c r="K364" s="261">
        <f t="shared" si="40"/>
        <v>10761</v>
      </c>
      <c r="L364" s="261">
        <f t="shared" si="40"/>
        <v>10967</v>
      </c>
      <c r="M364" s="261">
        <f t="shared" si="40"/>
        <v>10601</v>
      </c>
      <c r="N364" s="261">
        <f t="shared" si="40"/>
        <v>12533</v>
      </c>
      <c r="O364" s="263">
        <f>SUM(C364:N364)</f>
        <v>107187</v>
      </c>
      <c r="P364" s="134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</row>
    <row r="365" spans="1:33" s="1" customFormat="1" ht="13.5" customHeight="1">
      <c r="A365" s="129"/>
      <c r="B365" s="260"/>
      <c r="C365" s="258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4"/>
      <c r="P365" s="134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</row>
    <row r="366" spans="1:33" ht="12.75">
      <c r="A366" s="127"/>
      <c r="B366" s="127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</row>
    <row r="367" spans="1:33" ht="12.75">
      <c r="A367" s="127"/>
      <c r="B367" s="127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</row>
    <row r="368" spans="1:33" ht="12.75">
      <c r="A368" s="127"/>
      <c r="B368" s="131"/>
      <c r="C368" s="131"/>
      <c r="D368" s="131"/>
      <c r="E368" s="131"/>
      <c r="F368" s="131"/>
      <c r="G368" s="131"/>
      <c r="H368" s="132">
        <v>2015</v>
      </c>
      <c r="I368" s="131"/>
      <c r="J368" s="132"/>
      <c r="K368" s="131"/>
      <c r="L368" s="131"/>
      <c r="M368" s="131"/>
      <c r="N368" s="131"/>
      <c r="O368" s="131"/>
      <c r="P368" s="131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</row>
    <row r="369" spans="1:33" s="6" customFormat="1" ht="12.75" customHeight="1">
      <c r="A369" s="128"/>
      <c r="B369" s="271" t="s">
        <v>2</v>
      </c>
      <c r="C369" s="268" t="s">
        <v>3</v>
      </c>
      <c r="D369" s="265" t="s">
        <v>4</v>
      </c>
      <c r="E369" s="265" t="s">
        <v>5</v>
      </c>
      <c r="F369" s="265" t="s">
        <v>6</v>
      </c>
      <c r="G369" s="265" t="s">
        <v>7</v>
      </c>
      <c r="H369" s="265" t="s">
        <v>8</v>
      </c>
      <c r="I369" s="265" t="s">
        <v>9</v>
      </c>
      <c r="J369" s="265" t="s">
        <v>10</v>
      </c>
      <c r="K369" s="265" t="s">
        <v>11</v>
      </c>
      <c r="L369" s="265" t="s">
        <v>12</v>
      </c>
      <c r="M369" s="265" t="s">
        <v>13</v>
      </c>
      <c r="N369" s="265" t="s">
        <v>14</v>
      </c>
      <c r="O369" s="274" t="s">
        <v>145</v>
      </c>
      <c r="P369" s="133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</row>
    <row r="370" spans="1:33" s="6" customFormat="1" ht="12.75">
      <c r="A370" s="128"/>
      <c r="B370" s="272"/>
      <c r="C370" s="269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  <c r="O370" s="275"/>
      <c r="P370" s="133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</row>
    <row r="371" spans="1:33" s="6" customFormat="1" ht="6" customHeight="1">
      <c r="A371" s="128"/>
      <c r="B371" s="272"/>
      <c r="C371" s="269"/>
      <c r="D371" s="266"/>
      <c r="E371" s="266"/>
      <c r="F371" s="266"/>
      <c r="G371" s="266"/>
      <c r="H371" s="266"/>
      <c r="I371" s="266"/>
      <c r="J371" s="266"/>
      <c r="K371" s="266"/>
      <c r="L371" s="266"/>
      <c r="M371" s="266"/>
      <c r="N371" s="266"/>
      <c r="O371" s="275"/>
      <c r="P371" s="133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</row>
    <row r="372" spans="1:33" s="1" customFormat="1" ht="6" customHeight="1">
      <c r="A372" s="129"/>
      <c r="B372" s="273"/>
      <c r="C372" s="270"/>
      <c r="D372" s="267"/>
      <c r="E372" s="267"/>
      <c r="F372" s="267"/>
      <c r="G372" s="267"/>
      <c r="H372" s="267"/>
      <c r="I372" s="267"/>
      <c r="J372" s="267"/>
      <c r="K372" s="267"/>
      <c r="L372" s="267"/>
      <c r="M372" s="267"/>
      <c r="N372" s="267"/>
      <c r="O372" s="276"/>
      <c r="P372" s="134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</row>
    <row r="373" spans="1:33" s="1" customFormat="1" ht="13.5" customHeight="1">
      <c r="A373" s="129"/>
      <c r="B373" s="176" t="s">
        <v>15</v>
      </c>
      <c r="C373" s="183">
        <v>2859</v>
      </c>
      <c r="D373" s="184">
        <v>2577</v>
      </c>
      <c r="E373" s="184">
        <v>2566</v>
      </c>
      <c r="F373" s="184">
        <v>2588</v>
      </c>
      <c r="G373" s="184">
        <v>1807</v>
      </c>
      <c r="H373" s="184">
        <v>2138</v>
      </c>
      <c r="I373" s="184">
        <v>4479</v>
      </c>
      <c r="J373" s="184">
        <v>2975</v>
      </c>
      <c r="K373" s="184">
        <v>2209</v>
      </c>
      <c r="L373" s="184">
        <v>4232</v>
      </c>
      <c r="M373" s="184">
        <v>4210</v>
      </c>
      <c r="N373" s="184">
        <v>4605</v>
      </c>
      <c r="O373" s="186">
        <f aca="true" t="shared" si="41" ref="O373:O380">SUM(C373:N373)</f>
        <v>37245</v>
      </c>
      <c r="P373" s="165"/>
      <c r="Q373" s="138">
        <f aca="true" t="shared" si="42" ref="Q373:Q380">SUM(C373:G373)</f>
        <v>12397</v>
      </c>
      <c r="R373" s="129"/>
      <c r="S373" s="129"/>
      <c r="T373" s="129"/>
      <c r="U373" s="129"/>
      <c r="V373" s="129"/>
      <c r="W373" s="129"/>
      <c r="X373" s="129"/>
      <c r="Y373" s="138"/>
      <c r="Z373" s="129"/>
      <c r="AA373" s="129"/>
      <c r="AB373" s="129"/>
      <c r="AC373" s="129"/>
      <c r="AD373" s="129"/>
      <c r="AE373" s="129"/>
      <c r="AF373" s="129"/>
      <c r="AG373" s="129"/>
    </row>
    <row r="374" spans="1:33" s="1" customFormat="1" ht="13.5" customHeight="1">
      <c r="A374" s="129"/>
      <c r="B374" s="172" t="s">
        <v>16</v>
      </c>
      <c r="C374" s="178">
        <v>1597</v>
      </c>
      <c r="D374" s="181">
        <v>2157</v>
      </c>
      <c r="E374" s="181">
        <v>2624</v>
      </c>
      <c r="F374" s="181">
        <v>1197</v>
      </c>
      <c r="G374" s="181">
        <v>1202</v>
      </c>
      <c r="H374" s="181">
        <v>860</v>
      </c>
      <c r="I374" s="181">
        <v>1394</v>
      </c>
      <c r="J374" s="181">
        <v>1610</v>
      </c>
      <c r="K374" s="181">
        <v>2185</v>
      </c>
      <c r="L374" s="181">
        <v>1503</v>
      </c>
      <c r="M374" s="181">
        <v>1523</v>
      </c>
      <c r="N374" s="181">
        <v>2204</v>
      </c>
      <c r="O374" s="180">
        <f t="shared" si="41"/>
        <v>20056</v>
      </c>
      <c r="P374" s="165"/>
      <c r="Q374" s="138">
        <f t="shared" si="42"/>
        <v>8777</v>
      </c>
      <c r="R374" s="129"/>
      <c r="S374" s="129"/>
      <c r="T374" s="129"/>
      <c r="U374" s="129"/>
      <c r="V374" s="129"/>
      <c r="W374" s="129"/>
      <c r="X374" s="129"/>
      <c r="Y374" s="138"/>
      <c r="Z374" s="129"/>
      <c r="AA374" s="129"/>
      <c r="AB374" s="129"/>
      <c r="AC374" s="129"/>
      <c r="AD374" s="129"/>
      <c r="AE374" s="129"/>
      <c r="AF374" s="129"/>
      <c r="AG374" s="129"/>
    </row>
    <row r="375" spans="1:33" s="1" customFormat="1" ht="13.5" customHeight="1">
      <c r="A375" s="129"/>
      <c r="B375" s="172" t="s">
        <v>17</v>
      </c>
      <c r="C375" s="178">
        <v>1446</v>
      </c>
      <c r="D375" s="181">
        <v>740</v>
      </c>
      <c r="E375" s="181">
        <v>1328</v>
      </c>
      <c r="F375" s="181">
        <v>2031</v>
      </c>
      <c r="G375" s="181">
        <v>1223</v>
      </c>
      <c r="H375" s="181">
        <v>2275</v>
      </c>
      <c r="I375" s="181">
        <v>1948</v>
      </c>
      <c r="J375" s="181">
        <v>1330</v>
      </c>
      <c r="K375" s="181">
        <v>2737</v>
      </c>
      <c r="L375" s="181">
        <v>1806</v>
      </c>
      <c r="M375" s="181">
        <v>1632</v>
      </c>
      <c r="N375" s="181">
        <v>2430</v>
      </c>
      <c r="O375" s="180">
        <f t="shared" si="41"/>
        <v>20926</v>
      </c>
      <c r="P375" s="165"/>
      <c r="Q375" s="138">
        <f t="shared" si="42"/>
        <v>6768</v>
      </c>
      <c r="R375" s="129"/>
      <c r="S375" s="129"/>
      <c r="T375" s="129"/>
      <c r="U375" s="129"/>
      <c r="V375" s="129"/>
      <c r="W375" s="129"/>
      <c r="X375" s="129"/>
      <c r="Y375" s="138"/>
      <c r="Z375" s="129"/>
      <c r="AA375" s="129"/>
      <c r="AB375" s="129"/>
      <c r="AC375" s="129"/>
      <c r="AD375" s="129"/>
      <c r="AE375" s="129"/>
      <c r="AF375" s="129"/>
      <c r="AG375" s="129"/>
    </row>
    <row r="376" spans="1:33" s="1" customFormat="1" ht="13.5" customHeight="1">
      <c r="A376" s="129"/>
      <c r="B376" s="172" t="s">
        <v>18</v>
      </c>
      <c r="C376" s="178">
        <v>377</v>
      </c>
      <c r="D376" s="181">
        <v>327</v>
      </c>
      <c r="E376" s="181">
        <v>423</v>
      </c>
      <c r="F376" s="181">
        <v>734</v>
      </c>
      <c r="G376" s="181">
        <v>659</v>
      </c>
      <c r="H376" s="181">
        <v>797</v>
      </c>
      <c r="I376" s="181">
        <v>1263</v>
      </c>
      <c r="J376" s="181">
        <v>861</v>
      </c>
      <c r="K376" s="181">
        <v>1107</v>
      </c>
      <c r="L376" s="181">
        <v>827</v>
      </c>
      <c r="M376" s="181">
        <v>653</v>
      </c>
      <c r="N376" s="181">
        <v>501</v>
      </c>
      <c r="O376" s="180">
        <f t="shared" si="41"/>
        <v>8529</v>
      </c>
      <c r="P376" s="165"/>
      <c r="Q376" s="138">
        <f t="shared" si="42"/>
        <v>2520</v>
      </c>
      <c r="R376" s="129"/>
      <c r="S376" s="129"/>
      <c r="T376" s="129"/>
      <c r="U376" s="129"/>
      <c r="V376" s="129"/>
      <c r="W376" s="129"/>
      <c r="X376" s="129"/>
      <c r="Y376" s="138"/>
      <c r="Z376" s="129"/>
      <c r="AA376" s="129"/>
      <c r="AB376" s="129"/>
      <c r="AC376" s="129"/>
      <c r="AD376" s="129"/>
      <c r="AE376" s="129"/>
      <c r="AF376" s="129"/>
      <c r="AG376" s="129"/>
    </row>
    <row r="377" spans="1:33" s="1" customFormat="1" ht="13.5" customHeight="1">
      <c r="A377" s="129"/>
      <c r="B377" s="172" t="s">
        <v>102</v>
      </c>
      <c r="C377" s="178">
        <v>2353</v>
      </c>
      <c r="D377" s="181">
        <v>1944</v>
      </c>
      <c r="E377" s="181">
        <v>2038</v>
      </c>
      <c r="F377" s="181">
        <v>2324</v>
      </c>
      <c r="G377" s="181">
        <v>1859</v>
      </c>
      <c r="H377" s="181">
        <v>2088</v>
      </c>
      <c r="I377" s="181">
        <v>2403</v>
      </c>
      <c r="J377" s="181">
        <v>2368</v>
      </c>
      <c r="K377" s="181">
        <v>1769</v>
      </c>
      <c r="L377" s="181">
        <v>2468</v>
      </c>
      <c r="M377" s="181">
        <v>2508</v>
      </c>
      <c r="N377" s="181">
        <v>3073</v>
      </c>
      <c r="O377" s="180">
        <f t="shared" si="41"/>
        <v>27195</v>
      </c>
      <c r="P377" s="165"/>
      <c r="Q377" s="138">
        <f t="shared" si="42"/>
        <v>10518</v>
      </c>
      <c r="R377" s="129"/>
      <c r="S377" s="129"/>
      <c r="T377" s="129"/>
      <c r="U377" s="129"/>
      <c r="V377" s="129"/>
      <c r="W377" s="129"/>
      <c r="X377" s="129"/>
      <c r="Y377" s="138"/>
      <c r="Z377" s="129"/>
      <c r="AA377" s="129"/>
      <c r="AB377" s="129"/>
      <c r="AC377" s="129"/>
      <c r="AD377" s="129"/>
      <c r="AE377" s="129"/>
      <c r="AF377" s="129"/>
      <c r="AG377" s="129"/>
    </row>
    <row r="378" spans="1:33" s="1" customFormat="1" ht="13.5" customHeight="1">
      <c r="A378" s="129"/>
      <c r="B378" s="172" t="s">
        <v>103</v>
      </c>
      <c r="C378" s="178">
        <v>1267</v>
      </c>
      <c r="D378" s="181">
        <v>1001</v>
      </c>
      <c r="E378" s="181">
        <v>1054</v>
      </c>
      <c r="F378" s="181">
        <v>1370</v>
      </c>
      <c r="G378" s="181">
        <v>1029</v>
      </c>
      <c r="H378" s="181">
        <v>1092</v>
      </c>
      <c r="I378" s="181">
        <v>1377</v>
      </c>
      <c r="J378" s="181">
        <v>1141</v>
      </c>
      <c r="K378" s="181">
        <v>795</v>
      </c>
      <c r="L378" s="181">
        <v>1331</v>
      </c>
      <c r="M378" s="181">
        <v>1256</v>
      </c>
      <c r="N378" s="181">
        <v>1736</v>
      </c>
      <c r="O378" s="180">
        <f>SUM(C378:N378)</f>
        <v>14449</v>
      </c>
      <c r="P378" s="165"/>
      <c r="Q378" s="138">
        <f t="shared" si="42"/>
        <v>5721</v>
      </c>
      <c r="R378" s="129"/>
      <c r="S378" s="129"/>
      <c r="T378" s="129"/>
      <c r="U378" s="129"/>
      <c r="V378" s="129"/>
      <c r="W378" s="129"/>
      <c r="X378" s="129"/>
      <c r="Y378" s="138">
        <f>SUM($C$378:$M$378)</f>
        <v>12713</v>
      </c>
      <c r="Z378" s="129"/>
      <c r="AA378" s="129"/>
      <c r="AB378" s="129"/>
      <c r="AC378" s="129"/>
      <c r="AD378" s="129"/>
      <c r="AE378" s="129"/>
      <c r="AF378" s="129"/>
      <c r="AG378" s="129"/>
    </row>
    <row r="379" spans="1:33" s="1" customFormat="1" ht="13.5" customHeight="1">
      <c r="A379" s="129"/>
      <c r="B379" s="172" t="s">
        <v>100</v>
      </c>
      <c r="C379" s="178">
        <v>488</v>
      </c>
      <c r="D379" s="181">
        <v>383</v>
      </c>
      <c r="E379" s="181">
        <v>378</v>
      </c>
      <c r="F379" s="181">
        <v>370</v>
      </c>
      <c r="G379" s="181">
        <v>325</v>
      </c>
      <c r="H379" s="181">
        <v>426</v>
      </c>
      <c r="I379" s="181">
        <v>487</v>
      </c>
      <c r="J379" s="181">
        <v>458</v>
      </c>
      <c r="K379" s="181">
        <v>401</v>
      </c>
      <c r="L379" s="181">
        <v>562</v>
      </c>
      <c r="M379" s="181">
        <v>700</v>
      </c>
      <c r="N379" s="181">
        <v>612</v>
      </c>
      <c r="O379" s="180">
        <f t="shared" si="41"/>
        <v>5590</v>
      </c>
      <c r="P379" s="165"/>
      <c r="Q379" s="138">
        <f t="shared" si="42"/>
        <v>1944</v>
      </c>
      <c r="R379" s="129"/>
      <c r="S379" s="129"/>
      <c r="T379" s="129"/>
      <c r="U379" s="129"/>
      <c r="V379" s="129"/>
      <c r="W379" s="129"/>
      <c r="X379" s="129"/>
      <c r="Y379" s="138">
        <f>SUM($C$379:$M$379)</f>
        <v>4978</v>
      </c>
      <c r="Z379" s="129"/>
      <c r="AA379" s="129"/>
      <c r="AB379" s="129"/>
      <c r="AC379" s="129"/>
      <c r="AD379" s="129"/>
      <c r="AE379" s="129"/>
      <c r="AF379" s="129"/>
      <c r="AG379" s="129"/>
    </row>
    <row r="380" spans="1:33" s="1" customFormat="1" ht="13.5" customHeight="1">
      <c r="A380" s="129"/>
      <c r="B380" s="172" t="s">
        <v>106</v>
      </c>
      <c r="C380" s="178">
        <v>196</v>
      </c>
      <c r="D380" s="181">
        <v>225</v>
      </c>
      <c r="E380" s="181">
        <v>223</v>
      </c>
      <c r="F380" s="181">
        <v>168</v>
      </c>
      <c r="G380" s="181">
        <v>159</v>
      </c>
      <c r="H380" s="181">
        <v>254</v>
      </c>
      <c r="I380" s="181">
        <v>166</v>
      </c>
      <c r="J380" s="181">
        <v>172</v>
      </c>
      <c r="K380" s="181">
        <v>132</v>
      </c>
      <c r="L380" s="181">
        <v>187</v>
      </c>
      <c r="M380" s="181">
        <v>193</v>
      </c>
      <c r="N380" s="181">
        <v>249</v>
      </c>
      <c r="O380" s="180">
        <f t="shared" si="41"/>
        <v>2324</v>
      </c>
      <c r="P380" s="165"/>
      <c r="Q380" s="138">
        <f t="shared" si="42"/>
        <v>971</v>
      </c>
      <c r="R380" s="129"/>
      <c r="S380" s="129"/>
      <c r="T380" s="129"/>
      <c r="U380" s="129"/>
      <c r="V380" s="129"/>
      <c r="W380" s="129"/>
      <c r="X380" s="129"/>
      <c r="Y380" s="138">
        <f>SUM($C$380:$M$380)</f>
        <v>2075</v>
      </c>
      <c r="Z380" s="129"/>
      <c r="AA380" s="129"/>
      <c r="AB380" s="129"/>
      <c r="AC380" s="129"/>
      <c r="AD380" s="129"/>
      <c r="AE380" s="129"/>
      <c r="AF380" s="129"/>
      <c r="AG380" s="129"/>
    </row>
    <row r="381" spans="1:33" s="1" customFormat="1" ht="13.5" customHeight="1">
      <c r="A381" s="129"/>
      <c r="B381" s="259" t="s">
        <v>20</v>
      </c>
      <c r="C381" s="257">
        <f aca="true" t="shared" si="43" ref="C381:N381">SUM(C373:C377)</f>
        <v>8632</v>
      </c>
      <c r="D381" s="261">
        <f t="shared" si="43"/>
        <v>7745</v>
      </c>
      <c r="E381" s="261">
        <f t="shared" si="43"/>
        <v>8979</v>
      </c>
      <c r="F381" s="261">
        <f t="shared" si="43"/>
        <v>8874</v>
      </c>
      <c r="G381" s="261">
        <f t="shared" si="43"/>
        <v>6750</v>
      </c>
      <c r="H381" s="261">
        <f t="shared" si="43"/>
        <v>8158</v>
      </c>
      <c r="I381" s="261">
        <f t="shared" si="43"/>
        <v>11487</v>
      </c>
      <c r="J381" s="261">
        <f t="shared" si="43"/>
        <v>9144</v>
      </c>
      <c r="K381" s="261">
        <f t="shared" si="43"/>
        <v>10007</v>
      </c>
      <c r="L381" s="261">
        <f t="shared" si="43"/>
        <v>10836</v>
      </c>
      <c r="M381" s="261">
        <f t="shared" si="43"/>
        <v>10526</v>
      </c>
      <c r="N381" s="261">
        <f t="shared" si="43"/>
        <v>12813</v>
      </c>
      <c r="O381" s="263">
        <f>SUM(C381:N381)</f>
        <v>113951</v>
      </c>
      <c r="P381" s="134"/>
      <c r="Q381" s="129"/>
      <c r="R381" s="129"/>
      <c r="S381" s="129"/>
      <c r="T381" s="129"/>
      <c r="U381" s="129"/>
      <c r="V381" s="129"/>
      <c r="W381" s="129"/>
      <c r="X381" s="129"/>
      <c r="Y381" s="138"/>
      <c r="Z381" s="129"/>
      <c r="AA381" s="129"/>
      <c r="AB381" s="129"/>
      <c r="AC381" s="129"/>
      <c r="AD381" s="129"/>
      <c r="AE381" s="129"/>
      <c r="AF381" s="129"/>
      <c r="AG381" s="129"/>
    </row>
    <row r="382" spans="1:33" s="1" customFormat="1" ht="13.5" customHeight="1">
      <c r="A382" s="129"/>
      <c r="B382" s="260"/>
      <c r="C382" s="258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4"/>
      <c r="P382" s="134"/>
      <c r="Q382" s="129"/>
      <c r="R382" s="129"/>
      <c r="S382" s="129"/>
      <c r="T382" s="129"/>
      <c r="U382" s="129"/>
      <c r="V382" s="129"/>
      <c r="W382" s="129"/>
      <c r="X382" s="129"/>
      <c r="Y382" s="138">
        <f>SUM($C$382:$M$382)</f>
        <v>0</v>
      </c>
      <c r="Z382" s="129"/>
      <c r="AA382" s="129"/>
      <c r="AB382" s="129"/>
      <c r="AC382" s="129"/>
      <c r="AD382" s="129"/>
      <c r="AE382" s="129"/>
      <c r="AF382" s="129"/>
      <c r="AG382" s="129"/>
    </row>
    <row r="383" spans="1:33" s="1" customFormat="1" ht="12">
      <c r="A383" s="129"/>
      <c r="B383" s="168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34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</row>
    <row r="384" spans="1:33" s="1" customFormat="1" ht="12">
      <c r="A384" s="129"/>
      <c r="B384" s="168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34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</row>
    <row r="385" spans="1:33" ht="12.75">
      <c r="A385" s="127"/>
      <c r="B385" s="131"/>
      <c r="C385" s="131"/>
      <c r="D385" s="131"/>
      <c r="E385" s="131"/>
      <c r="F385" s="131"/>
      <c r="G385" s="131"/>
      <c r="H385" s="132">
        <v>2016</v>
      </c>
      <c r="I385" s="131"/>
      <c r="J385" s="132"/>
      <c r="K385" s="131"/>
      <c r="L385" s="131"/>
      <c r="M385" s="131"/>
      <c r="N385" s="131"/>
      <c r="O385" s="131"/>
      <c r="P385" s="131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</row>
    <row r="386" spans="1:33" s="6" customFormat="1" ht="12.75" customHeight="1">
      <c r="A386" s="128"/>
      <c r="B386" s="271" t="s">
        <v>2</v>
      </c>
      <c r="C386" s="268" t="s">
        <v>3</v>
      </c>
      <c r="D386" s="265" t="s">
        <v>4</v>
      </c>
      <c r="E386" s="265" t="s">
        <v>5</v>
      </c>
      <c r="F386" s="265" t="s">
        <v>6</v>
      </c>
      <c r="G386" s="265" t="s">
        <v>7</v>
      </c>
      <c r="H386" s="265" t="s">
        <v>8</v>
      </c>
      <c r="I386" s="265" t="s">
        <v>9</v>
      </c>
      <c r="J386" s="265" t="s">
        <v>10</v>
      </c>
      <c r="K386" s="265" t="s">
        <v>11</v>
      </c>
      <c r="L386" s="265" t="s">
        <v>12</v>
      </c>
      <c r="M386" s="265" t="s">
        <v>13</v>
      </c>
      <c r="N386" s="265" t="s">
        <v>14</v>
      </c>
      <c r="O386" s="274" t="s">
        <v>146</v>
      </c>
      <c r="P386" s="133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</row>
    <row r="387" spans="1:33" s="6" customFormat="1" ht="12.75">
      <c r="A387" s="128"/>
      <c r="B387" s="272"/>
      <c r="C387" s="269"/>
      <c r="D387" s="266"/>
      <c r="E387" s="266"/>
      <c r="F387" s="266"/>
      <c r="G387" s="266"/>
      <c r="H387" s="266"/>
      <c r="I387" s="266"/>
      <c r="J387" s="266"/>
      <c r="K387" s="266"/>
      <c r="L387" s="266"/>
      <c r="M387" s="266"/>
      <c r="N387" s="266"/>
      <c r="O387" s="275"/>
      <c r="P387" s="133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</row>
    <row r="388" spans="1:33" s="6" customFormat="1" ht="6" customHeight="1">
      <c r="A388" s="128"/>
      <c r="B388" s="272"/>
      <c r="C388" s="269"/>
      <c r="D388" s="266"/>
      <c r="E388" s="266"/>
      <c r="F388" s="266"/>
      <c r="G388" s="266"/>
      <c r="H388" s="266"/>
      <c r="I388" s="266"/>
      <c r="J388" s="266"/>
      <c r="K388" s="266"/>
      <c r="L388" s="266"/>
      <c r="M388" s="266"/>
      <c r="N388" s="266"/>
      <c r="O388" s="275"/>
      <c r="P388" s="133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</row>
    <row r="389" spans="1:33" s="1" customFormat="1" ht="6" customHeight="1">
      <c r="A389" s="129"/>
      <c r="B389" s="273"/>
      <c r="C389" s="270"/>
      <c r="D389" s="267"/>
      <c r="E389" s="267"/>
      <c r="F389" s="267"/>
      <c r="G389" s="267"/>
      <c r="H389" s="267"/>
      <c r="I389" s="267"/>
      <c r="J389" s="267"/>
      <c r="K389" s="267"/>
      <c r="L389" s="267"/>
      <c r="M389" s="267"/>
      <c r="N389" s="267"/>
      <c r="O389" s="276"/>
      <c r="P389" s="134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</row>
    <row r="390" spans="1:33" s="1" customFormat="1" ht="13.5" customHeight="1">
      <c r="A390" s="129"/>
      <c r="B390" s="176" t="s">
        <v>15</v>
      </c>
      <c r="C390" s="183">
        <v>3187</v>
      </c>
      <c r="D390" s="184">
        <v>2331</v>
      </c>
      <c r="E390" s="184">
        <v>2375</v>
      </c>
      <c r="F390" s="184">
        <v>2724</v>
      </c>
      <c r="G390" s="184">
        <v>1710</v>
      </c>
      <c r="H390" s="184">
        <v>1951</v>
      </c>
      <c r="I390" s="184">
        <v>3915</v>
      </c>
      <c r="J390" s="184">
        <v>2746</v>
      </c>
      <c r="K390" s="184">
        <v>2331</v>
      </c>
      <c r="L390" s="184">
        <v>4450</v>
      </c>
      <c r="M390" s="184">
        <v>4065</v>
      </c>
      <c r="N390" s="184">
        <v>4940</v>
      </c>
      <c r="O390" s="186">
        <f>SUM(C390:N390)</f>
        <v>36725</v>
      </c>
      <c r="P390" s="165"/>
      <c r="Q390" s="138">
        <f aca="true" t="shared" si="44" ref="Q390:Q397">SUM(C390:G390)</f>
        <v>12327</v>
      </c>
      <c r="R390" s="129"/>
      <c r="S390" s="129"/>
      <c r="T390" s="129"/>
      <c r="U390" s="129"/>
      <c r="V390" s="129"/>
      <c r="W390" s="129"/>
      <c r="X390" s="129"/>
      <c r="Y390" s="138"/>
      <c r="Z390" s="129"/>
      <c r="AA390" s="129"/>
      <c r="AB390" s="129"/>
      <c r="AC390" s="129"/>
      <c r="AD390" s="129"/>
      <c r="AE390" s="129"/>
      <c r="AF390" s="129"/>
      <c r="AG390" s="129"/>
    </row>
    <row r="391" spans="1:33" s="1" customFormat="1" ht="13.5" customHeight="1">
      <c r="A391" s="129"/>
      <c r="B391" s="172" t="s">
        <v>16</v>
      </c>
      <c r="C391" s="178">
        <v>1804</v>
      </c>
      <c r="D391" s="181">
        <v>2701</v>
      </c>
      <c r="E391" s="181">
        <v>3021</v>
      </c>
      <c r="F391" s="181">
        <v>1420</v>
      </c>
      <c r="G391" s="181">
        <v>1023</v>
      </c>
      <c r="H391" s="181">
        <v>929</v>
      </c>
      <c r="I391" s="181">
        <v>1084</v>
      </c>
      <c r="J391" s="181">
        <v>1880</v>
      </c>
      <c r="K391" s="181">
        <v>1914</v>
      </c>
      <c r="L391" s="181">
        <v>1403</v>
      </c>
      <c r="M391" s="181">
        <v>1744</v>
      </c>
      <c r="N391" s="181">
        <v>2228</v>
      </c>
      <c r="O391" s="180">
        <f aca="true" t="shared" si="45" ref="O391:O397">SUM(C391:N391)</f>
        <v>21151</v>
      </c>
      <c r="P391" s="165"/>
      <c r="Q391" s="138">
        <f t="shared" si="44"/>
        <v>9969</v>
      </c>
      <c r="R391" s="129"/>
      <c r="S391" s="129"/>
      <c r="T391" s="129"/>
      <c r="U391" s="129"/>
      <c r="V391" s="129"/>
      <c r="W391" s="129"/>
      <c r="X391" s="129"/>
      <c r="Y391" s="138"/>
      <c r="Z391" s="129"/>
      <c r="AA391" s="129"/>
      <c r="AB391" s="129"/>
      <c r="AC391" s="129"/>
      <c r="AD391" s="129"/>
      <c r="AE391" s="129"/>
      <c r="AF391" s="129"/>
      <c r="AG391" s="129"/>
    </row>
    <row r="392" spans="1:33" s="1" customFormat="1" ht="13.5" customHeight="1">
      <c r="A392" s="129"/>
      <c r="B392" s="172" t="s">
        <v>17</v>
      </c>
      <c r="C392" s="178">
        <v>1658</v>
      </c>
      <c r="D392" s="181">
        <v>1011</v>
      </c>
      <c r="E392" s="181">
        <v>1660</v>
      </c>
      <c r="F392" s="181">
        <v>1771</v>
      </c>
      <c r="G392" s="181">
        <v>1272</v>
      </c>
      <c r="H392" s="181">
        <v>2078</v>
      </c>
      <c r="I392" s="181">
        <v>2231</v>
      </c>
      <c r="J392" s="181">
        <v>1476</v>
      </c>
      <c r="K392" s="181">
        <v>3496</v>
      </c>
      <c r="L392" s="181">
        <v>1867</v>
      </c>
      <c r="M392" s="181">
        <v>1667</v>
      </c>
      <c r="N392" s="181">
        <v>2622</v>
      </c>
      <c r="O392" s="180">
        <f t="shared" si="45"/>
        <v>22809</v>
      </c>
      <c r="P392" s="165"/>
      <c r="Q392" s="138">
        <f t="shared" si="44"/>
        <v>7372</v>
      </c>
      <c r="R392" s="129"/>
      <c r="S392" s="129"/>
      <c r="T392" s="129"/>
      <c r="U392" s="129"/>
      <c r="V392" s="129"/>
      <c r="W392" s="129"/>
      <c r="X392" s="129"/>
      <c r="Y392" s="138"/>
      <c r="Z392" s="129"/>
      <c r="AA392" s="129"/>
      <c r="AB392" s="129"/>
      <c r="AC392" s="129"/>
      <c r="AD392" s="129"/>
      <c r="AE392" s="129"/>
      <c r="AF392" s="129"/>
      <c r="AG392" s="129"/>
    </row>
    <row r="393" spans="1:33" s="1" customFormat="1" ht="13.5" customHeight="1">
      <c r="A393" s="129"/>
      <c r="B393" s="172" t="s">
        <v>18</v>
      </c>
      <c r="C393" s="178">
        <v>443</v>
      </c>
      <c r="D393" s="181">
        <v>266</v>
      </c>
      <c r="E393" s="181">
        <v>529</v>
      </c>
      <c r="F393" s="181">
        <v>736</v>
      </c>
      <c r="G393" s="181">
        <v>669</v>
      </c>
      <c r="H393" s="181">
        <v>571</v>
      </c>
      <c r="I393" s="181">
        <v>1442</v>
      </c>
      <c r="J393" s="181">
        <v>792</v>
      </c>
      <c r="K393" s="181">
        <v>1575</v>
      </c>
      <c r="L393" s="181">
        <v>818</v>
      </c>
      <c r="M393" s="181">
        <v>699</v>
      </c>
      <c r="N393" s="181">
        <v>603</v>
      </c>
      <c r="O393" s="180">
        <f t="shared" si="45"/>
        <v>9143</v>
      </c>
      <c r="P393" s="165"/>
      <c r="Q393" s="138">
        <f t="shared" si="44"/>
        <v>2643</v>
      </c>
      <c r="R393" s="129"/>
      <c r="S393" s="129"/>
      <c r="T393" s="129"/>
      <c r="U393" s="129"/>
      <c r="V393" s="129"/>
      <c r="W393" s="129"/>
      <c r="X393" s="129"/>
      <c r="Y393" s="138"/>
      <c r="Z393" s="129"/>
      <c r="AA393" s="129"/>
      <c r="AB393" s="129"/>
      <c r="AC393" s="129"/>
      <c r="AD393" s="129"/>
      <c r="AE393" s="129"/>
      <c r="AF393" s="129"/>
      <c r="AG393" s="129"/>
    </row>
    <row r="394" spans="1:33" s="1" customFormat="1" ht="13.5" customHeight="1">
      <c r="A394" s="129"/>
      <c r="B394" s="172" t="s">
        <v>102</v>
      </c>
      <c r="C394" s="178">
        <v>1993</v>
      </c>
      <c r="D394" s="181">
        <v>1850</v>
      </c>
      <c r="E394" s="181">
        <v>1976</v>
      </c>
      <c r="F394" s="181">
        <v>1907</v>
      </c>
      <c r="G394" s="181">
        <v>1677</v>
      </c>
      <c r="H394" s="181">
        <v>2092</v>
      </c>
      <c r="I394" s="181">
        <v>2359</v>
      </c>
      <c r="J394" s="181">
        <v>2270</v>
      </c>
      <c r="K394" s="181">
        <v>1860</v>
      </c>
      <c r="L394" s="181">
        <v>2405</v>
      </c>
      <c r="M394" s="181">
        <v>2514</v>
      </c>
      <c r="N394" s="181">
        <v>2945</v>
      </c>
      <c r="O394" s="180">
        <f t="shared" si="45"/>
        <v>25848</v>
      </c>
      <c r="P394" s="165"/>
      <c r="Q394" s="138">
        <f t="shared" si="44"/>
        <v>9403</v>
      </c>
      <c r="R394" s="129"/>
      <c r="S394" s="129"/>
      <c r="T394" s="129"/>
      <c r="U394" s="129"/>
      <c r="V394" s="129"/>
      <c r="W394" s="129"/>
      <c r="X394" s="129"/>
      <c r="Y394" s="138"/>
      <c r="Z394" s="129"/>
      <c r="AA394" s="129"/>
      <c r="AB394" s="129"/>
      <c r="AC394" s="129"/>
      <c r="AD394" s="129"/>
      <c r="AE394" s="129"/>
      <c r="AF394" s="129"/>
      <c r="AG394" s="129"/>
    </row>
    <row r="395" spans="1:33" s="1" customFormat="1" ht="13.5" customHeight="1">
      <c r="A395" s="129"/>
      <c r="B395" s="172" t="s">
        <v>103</v>
      </c>
      <c r="C395" s="178">
        <v>1133</v>
      </c>
      <c r="D395" s="181">
        <v>994</v>
      </c>
      <c r="E395" s="181">
        <v>1050</v>
      </c>
      <c r="F395" s="181">
        <v>998</v>
      </c>
      <c r="G395" s="181">
        <v>915</v>
      </c>
      <c r="H395" s="181">
        <v>1290</v>
      </c>
      <c r="I395" s="181">
        <v>1321</v>
      </c>
      <c r="J395" s="181">
        <v>1212</v>
      </c>
      <c r="K395" s="181">
        <v>974</v>
      </c>
      <c r="L395" s="181">
        <v>1294</v>
      </c>
      <c r="M395" s="181">
        <v>1311</v>
      </c>
      <c r="N395" s="181">
        <v>1671</v>
      </c>
      <c r="O395" s="180">
        <f t="shared" si="45"/>
        <v>14163</v>
      </c>
      <c r="P395" s="165"/>
      <c r="Q395" s="138">
        <f t="shared" si="44"/>
        <v>5090</v>
      </c>
      <c r="R395" s="129"/>
      <c r="S395" s="129"/>
      <c r="T395" s="129"/>
      <c r="U395" s="129"/>
      <c r="V395" s="129"/>
      <c r="W395" s="129"/>
      <c r="X395" s="129"/>
      <c r="Y395" s="138"/>
      <c r="Z395" s="129"/>
      <c r="AA395" s="129"/>
      <c r="AB395" s="129"/>
      <c r="AC395" s="129"/>
      <c r="AD395" s="129"/>
      <c r="AE395" s="129"/>
      <c r="AF395" s="129"/>
      <c r="AG395" s="129"/>
    </row>
    <row r="396" spans="1:33" s="1" customFormat="1" ht="13.5" customHeight="1">
      <c r="A396" s="129"/>
      <c r="B396" s="172" t="s">
        <v>100</v>
      </c>
      <c r="C396" s="178">
        <v>455</v>
      </c>
      <c r="D396" s="181">
        <v>378</v>
      </c>
      <c r="E396" s="181">
        <v>462</v>
      </c>
      <c r="F396" s="181">
        <v>405</v>
      </c>
      <c r="G396" s="181">
        <v>350</v>
      </c>
      <c r="H396" s="181">
        <v>298</v>
      </c>
      <c r="I396" s="181">
        <v>404</v>
      </c>
      <c r="J396" s="181">
        <v>588</v>
      </c>
      <c r="K396" s="181">
        <v>425</v>
      </c>
      <c r="L396" s="181">
        <v>585</v>
      </c>
      <c r="M396" s="181">
        <v>562</v>
      </c>
      <c r="N396" s="181">
        <v>629</v>
      </c>
      <c r="O396" s="180">
        <f t="shared" si="45"/>
        <v>5541</v>
      </c>
      <c r="P396" s="165"/>
      <c r="Q396" s="138">
        <f t="shared" si="44"/>
        <v>2050</v>
      </c>
      <c r="R396" s="129"/>
      <c r="S396" s="129"/>
      <c r="T396" s="129"/>
      <c r="U396" s="129"/>
      <c r="V396" s="129"/>
      <c r="W396" s="129"/>
      <c r="X396" s="129"/>
      <c r="Y396" s="138"/>
      <c r="Z396" s="129"/>
      <c r="AA396" s="129"/>
      <c r="AB396" s="129"/>
      <c r="AC396" s="129"/>
      <c r="AD396" s="129"/>
      <c r="AE396" s="129"/>
      <c r="AF396" s="129"/>
      <c r="AG396" s="129"/>
    </row>
    <row r="397" spans="1:33" s="1" customFormat="1" ht="13.5" customHeight="1">
      <c r="A397" s="129"/>
      <c r="B397" s="172" t="s">
        <v>106</v>
      </c>
      <c r="C397" s="178">
        <v>129</v>
      </c>
      <c r="D397" s="181">
        <v>133</v>
      </c>
      <c r="E397" s="181">
        <v>131</v>
      </c>
      <c r="F397" s="181">
        <v>172</v>
      </c>
      <c r="G397" s="181">
        <v>140</v>
      </c>
      <c r="H397" s="181">
        <v>169</v>
      </c>
      <c r="I397" s="181">
        <v>192</v>
      </c>
      <c r="J397" s="181">
        <v>146</v>
      </c>
      <c r="K397" s="181">
        <v>105</v>
      </c>
      <c r="L397" s="181">
        <v>65</v>
      </c>
      <c r="M397" s="181">
        <v>114</v>
      </c>
      <c r="N397" s="181">
        <v>48</v>
      </c>
      <c r="O397" s="180">
        <f t="shared" si="45"/>
        <v>1544</v>
      </c>
      <c r="P397" s="165"/>
      <c r="Q397" s="138">
        <f t="shared" si="44"/>
        <v>705</v>
      </c>
      <c r="R397" s="129"/>
      <c r="S397" s="129"/>
      <c r="T397" s="129"/>
      <c r="U397" s="129"/>
      <c r="V397" s="129"/>
      <c r="W397" s="129"/>
      <c r="X397" s="129"/>
      <c r="Y397" s="138"/>
      <c r="Z397" s="129"/>
      <c r="AA397" s="129"/>
      <c r="AB397" s="129"/>
      <c r="AC397" s="129"/>
      <c r="AD397" s="129"/>
      <c r="AE397" s="129"/>
      <c r="AF397" s="129"/>
      <c r="AG397" s="129"/>
    </row>
    <row r="398" spans="1:33" s="1" customFormat="1" ht="13.5" customHeight="1">
      <c r="A398" s="129"/>
      <c r="B398" s="259" t="s">
        <v>20</v>
      </c>
      <c r="C398" s="257">
        <f aca="true" t="shared" si="46" ref="C398:N398">SUM(C390:C394)</f>
        <v>9085</v>
      </c>
      <c r="D398" s="261">
        <f t="shared" si="46"/>
        <v>8159</v>
      </c>
      <c r="E398" s="261">
        <f t="shared" si="46"/>
        <v>9561</v>
      </c>
      <c r="F398" s="261">
        <f t="shared" si="46"/>
        <v>8558</v>
      </c>
      <c r="G398" s="261">
        <f t="shared" si="46"/>
        <v>6351</v>
      </c>
      <c r="H398" s="261">
        <f t="shared" si="46"/>
        <v>7621</v>
      </c>
      <c r="I398" s="261">
        <f t="shared" si="46"/>
        <v>11031</v>
      </c>
      <c r="J398" s="261">
        <f t="shared" si="46"/>
        <v>9164</v>
      </c>
      <c r="K398" s="261">
        <f t="shared" si="46"/>
        <v>11176</v>
      </c>
      <c r="L398" s="261">
        <f t="shared" si="46"/>
        <v>10943</v>
      </c>
      <c r="M398" s="261">
        <f t="shared" si="46"/>
        <v>10689</v>
      </c>
      <c r="N398" s="261">
        <f t="shared" si="46"/>
        <v>13338</v>
      </c>
      <c r="O398" s="263">
        <f>SUM(C398:N398)</f>
        <v>115676</v>
      </c>
      <c r="P398" s="134"/>
      <c r="Q398" s="129"/>
      <c r="R398" s="129"/>
      <c r="S398" s="129"/>
      <c r="T398" s="129"/>
      <c r="U398" s="129"/>
      <c r="V398" s="129"/>
      <c r="W398" s="129"/>
      <c r="X398" s="129"/>
      <c r="Y398" s="138"/>
      <c r="Z398" s="129"/>
      <c r="AA398" s="129"/>
      <c r="AB398" s="129"/>
      <c r="AC398" s="129"/>
      <c r="AD398" s="129"/>
      <c r="AE398" s="129"/>
      <c r="AF398" s="129"/>
      <c r="AG398" s="129"/>
    </row>
    <row r="399" spans="1:33" s="1" customFormat="1" ht="13.5" customHeight="1">
      <c r="A399" s="129"/>
      <c r="B399" s="260"/>
      <c r="C399" s="258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4"/>
      <c r="P399" s="134"/>
      <c r="Q399" s="129"/>
      <c r="R399" s="129"/>
      <c r="S399" s="129"/>
      <c r="T399" s="129"/>
      <c r="U399" s="129"/>
      <c r="V399" s="129"/>
      <c r="W399" s="129"/>
      <c r="X399" s="129"/>
      <c r="Y399" s="138">
        <f>SUM($C$399:$M$399)</f>
        <v>0</v>
      </c>
      <c r="Z399" s="129"/>
      <c r="AA399" s="129"/>
      <c r="AB399" s="129"/>
      <c r="AC399" s="129"/>
      <c r="AD399" s="129"/>
      <c r="AE399" s="129"/>
      <c r="AF399" s="129"/>
      <c r="AG399" s="129"/>
    </row>
    <row r="400" spans="1:33" s="1" customFormat="1" ht="12">
      <c r="A400" s="129"/>
      <c r="B400" s="168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34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</row>
    <row r="401" spans="1:33" s="1" customFormat="1" ht="12">
      <c r="A401" s="129"/>
      <c r="B401" s="168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34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</row>
    <row r="402" spans="1:33" ht="12.75">
      <c r="A402" s="127"/>
      <c r="B402" s="131"/>
      <c r="C402" s="131"/>
      <c r="D402" s="131"/>
      <c r="E402" s="131"/>
      <c r="F402" s="131"/>
      <c r="G402" s="131"/>
      <c r="H402" s="132">
        <v>2017</v>
      </c>
      <c r="I402" s="131"/>
      <c r="J402" s="132"/>
      <c r="K402" s="131"/>
      <c r="L402" s="131"/>
      <c r="M402" s="131"/>
      <c r="N402" s="131"/>
      <c r="O402" s="131"/>
      <c r="P402" s="131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</row>
    <row r="403" spans="1:33" s="6" customFormat="1" ht="12.75" customHeight="1">
      <c r="A403" s="128"/>
      <c r="B403" s="271" t="s">
        <v>2</v>
      </c>
      <c r="C403" s="268" t="s">
        <v>3</v>
      </c>
      <c r="D403" s="265" t="s">
        <v>4</v>
      </c>
      <c r="E403" s="265" t="s">
        <v>5</v>
      </c>
      <c r="F403" s="265" t="s">
        <v>6</v>
      </c>
      <c r="G403" s="265" t="s">
        <v>7</v>
      </c>
      <c r="H403" s="265" t="s">
        <v>8</v>
      </c>
      <c r="I403" s="265" t="s">
        <v>9</v>
      </c>
      <c r="J403" s="265" t="s">
        <v>10</v>
      </c>
      <c r="K403" s="265" t="s">
        <v>11</v>
      </c>
      <c r="L403" s="265" t="s">
        <v>12</v>
      </c>
      <c r="M403" s="265" t="s">
        <v>13</v>
      </c>
      <c r="N403" s="265" t="s">
        <v>14</v>
      </c>
      <c r="O403" s="274" t="s">
        <v>147</v>
      </c>
      <c r="P403" s="133"/>
      <c r="Q403" s="128"/>
      <c r="R403" s="128"/>
      <c r="S403" s="128"/>
      <c r="T403" s="128"/>
      <c r="U403" s="128"/>
      <c r="V403" s="128"/>
      <c r="W403" s="128"/>
      <c r="X403" s="128"/>
      <c r="Y403" s="128"/>
      <c r="Z403" s="128"/>
      <c r="AA403" s="128"/>
      <c r="AB403" s="128"/>
      <c r="AC403" s="128"/>
      <c r="AD403" s="128"/>
      <c r="AE403" s="128"/>
      <c r="AF403" s="128"/>
      <c r="AG403" s="128"/>
    </row>
    <row r="404" spans="1:33" s="6" customFormat="1" ht="12.75">
      <c r="A404" s="128"/>
      <c r="B404" s="272"/>
      <c r="C404" s="269"/>
      <c r="D404" s="266"/>
      <c r="E404" s="266"/>
      <c r="F404" s="266"/>
      <c r="G404" s="266"/>
      <c r="H404" s="266"/>
      <c r="I404" s="266"/>
      <c r="J404" s="266"/>
      <c r="K404" s="266"/>
      <c r="L404" s="266"/>
      <c r="M404" s="266"/>
      <c r="N404" s="266"/>
      <c r="O404" s="275"/>
      <c r="P404" s="133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28"/>
      <c r="AF404" s="128"/>
      <c r="AG404" s="128"/>
    </row>
    <row r="405" spans="1:33" s="6" customFormat="1" ht="6" customHeight="1">
      <c r="A405" s="128"/>
      <c r="B405" s="272"/>
      <c r="C405" s="269"/>
      <c r="D405" s="266"/>
      <c r="E405" s="266"/>
      <c r="F405" s="266"/>
      <c r="G405" s="266"/>
      <c r="H405" s="266"/>
      <c r="I405" s="266"/>
      <c r="J405" s="266"/>
      <c r="K405" s="266"/>
      <c r="L405" s="266"/>
      <c r="M405" s="266"/>
      <c r="N405" s="266"/>
      <c r="O405" s="275"/>
      <c r="P405" s="133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</row>
    <row r="406" spans="1:33" s="1" customFormat="1" ht="6" customHeight="1">
      <c r="A406" s="129"/>
      <c r="B406" s="273"/>
      <c r="C406" s="270"/>
      <c r="D406" s="267"/>
      <c r="E406" s="267"/>
      <c r="F406" s="267"/>
      <c r="G406" s="267"/>
      <c r="H406" s="267"/>
      <c r="I406" s="267"/>
      <c r="J406" s="267"/>
      <c r="K406" s="267"/>
      <c r="L406" s="267"/>
      <c r="M406" s="267"/>
      <c r="N406" s="267"/>
      <c r="O406" s="276"/>
      <c r="P406" s="134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</row>
    <row r="407" spans="1:33" s="1" customFormat="1" ht="13.5" customHeight="1">
      <c r="A407" s="129"/>
      <c r="B407" s="176" t="s">
        <v>15</v>
      </c>
      <c r="C407" s="183">
        <v>3157</v>
      </c>
      <c r="D407" s="184">
        <v>2439</v>
      </c>
      <c r="E407" s="184">
        <v>2331</v>
      </c>
      <c r="F407" s="184">
        <v>2510</v>
      </c>
      <c r="G407" s="184">
        <v>2009</v>
      </c>
      <c r="H407" s="184">
        <v>2231</v>
      </c>
      <c r="I407" s="184">
        <v>4226</v>
      </c>
      <c r="J407" s="184">
        <v>2961</v>
      </c>
      <c r="K407" s="184">
        <v>2532.0199989304456</v>
      </c>
      <c r="L407" s="184">
        <v>4361.022111120862</v>
      </c>
      <c r="M407" s="184">
        <v>4087.968542928587</v>
      </c>
      <c r="N407" s="184">
        <v>4981</v>
      </c>
      <c r="O407" s="186">
        <f>SUM(C407:N407)</f>
        <v>37826.010652979894</v>
      </c>
      <c r="P407" s="165"/>
      <c r="Q407" s="138">
        <f aca="true" t="shared" si="47" ref="Q407:Q414">SUM(C407:G407)</f>
        <v>12446</v>
      </c>
      <c r="R407" s="129"/>
      <c r="S407" s="129"/>
      <c r="T407" s="138"/>
      <c r="U407" s="129"/>
      <c r="V407" s="129"/>
      <c r="W407" s="129"/>
      <c r="X407" s="129"/>
      <c r="Y407" s="138"/>
      <c r="Z407" s="129"/>
      <c r="AA407" s="129"/>
      <c r="AB407" s="129"/>
      <c r="AC407" s="129"/>
      <c r="AD407" s="129"/>
      <c r="AE407" s="129"/>
      <c r="AF407" s="129"/>
      <c r="AG407" s="129"/>
    </row>
    <row r="408" spans="1:33" s="1" customFormat="1" ht="13.5" customHeight="1">
      <c r="A408" s="129"/>
      <c r="B408" s="172" t="s">
        <v>16</v>
      </c>
      <c r="C408" s="178">
        <v>1703</v>
      </c>
      <c r="D408" s="181">
        <v>2301</v>
      </c>
      <c r="E408" s="181">
        <v>3337</v>
      </c>
      <c r="F408" s="181">
        <v>1279</v>
      </c>
      <c r="G408" s="181">
        <v>1123</v>
      </c>
      <c r="H408" s="181">
        <v>981</v>
      </c>
      <c r="I408" s="181">
        <v>1078</v>
      </c>
      <c r="J408" s="181">
        <v>2092</v>
      </c>
      <c r="K408" s="181">
        <v>2282.1577137277814</v>
      </c>
      <c r="L408" s="181">
        <v>1652.2443828192243</v>
      </c>
      <c r="M408" s="181">
        <v>1782.5536985322303</v>
      </c>
      <c r="N408" s="181">
        <v>2227</v>
      </c>
      <c r="O408" s="180">
        <f aca="true" t="shared" si="48" ref="O408:O414">SUM(C408:N408)</f>
        <v>21837.955795079233</v>
      </c>
      <c r="P408" s="165"/>
      <c r="Q408" s="138">
        <f t="shared" si="47"/>
        <v>9743</v>
      </c>
      <c r="R408" s="129"/>
      <c r="S408" s="129"/>
      <c r="T408" s="138"/>
      <c r="U408" s="129"/>
      <c r="V408" s="129"/>
      <c r="W408" s="129"/>
      <c r="X408" s="129"/>
      <c r="Y408" s="138"/>
      <c r="Z408" s="129"/>
      <c r="AA408" s="129"/>
      <c r="AB408" s="129"/>
      <c r="AC408" s="129"/>
      <c r="AD408" s="129"/>
      <c r="AE408" s="129"/>
      <c r="AF408" s="129"/>
      <c r="AG408" s="129"/>
    </row>
    <row r="409" spans="1:33" s="1" customFormat="1" ht="13.5" customHeight="1">
      <c r="A409" s="129"/>
      <c r="B409" s="172" t="s">
        <v>17</v>
      </c>
      <c r="C409" s="178">
        <v>1641</v>
      </c>
      <c r="D409" s="181">
        <v>932</v>
      </c>
      <c r="E409" s="181">
        <v>1210</v>
      </c>
      <c r="F409" s="181">
        <v>2279</v>
      </c>
      <c r="G409" s="181">
        <v>1661</v>
      </c>
      <c r="H409" s="181">
        <v>2004</v>
      </c>
      <c r="I409" s="181">
        <v>2670</v>
      </c>
      <c r="J409" s="181">
        <v>1622</v>
      </c>
      <c r="K409" s="181">
        <v>3346.263934575265</v>
      </c>
      <c r="L409" s="181">
        <v>1807.2562024483045</v>
      </c>
      <c r="M409" s="181">
        <v>1915.972627506088</v>
      </c>
      <c r="N409" s="181">
        <v>2616</v>
      </c>
      <c r="O409" s="180">
        <f t="shared" si="48"/>
        <v>23704.49276452966</v>
      </c>
      <c r="P409" s="165"/>
      <c r="Q409" s="138">
        <f t="shared" si="47"/>
        <v>7723</v>
      </c>
      <c r="R409" s="129"/>
      <c r="S409" s="129"/>
      <c r="T409" s="138"/>
      <c r="U409" s="129"/>
      <c r="V409" s="129"/>
      <c r="W409" s="129"/>
      <c r="X409" s="129"/>
      <c r="Y409" s="138"/>
      <c r="Z409" s="129"/>
      <c r="AA409" s="129"/>
      <c r="AB409" s="129"/>
      <c r="AC409" s="129"/>
      <c r="AD409" s="129"/>
      <c r="AE409" s="129"/>
      <c r="AF409" s="129"/>
      <c r="AG409" s="129"/>
    </row>
    <row r="410" spans="1:33" s="1" customFormat="1" ht="13.5" customHeight="1">
      <c r="A410" s="129"/>
      <c r="B410" s="172" t="s">
        <v>18</v>
      </c>
      <c r="C410" s="178">
        <v>393</v>
      </c>
      <c r="D410" s="181">
        <v>341</v>
      </c>
      <c r="E410" s="181">
        <v>456</v>
      </c>
      <c r="F410" s="181">
        <v>899</v>
      </c>
      <c r="G410" s="181">
        <v>530</v>
      </c>
      <c r="H410" s="181">
        <v>797</v>
      </c>
      <c r="I410" s="181">
        <v>1543</v>
      </c>
      <c r="J410" s="181">
        <v>915</v>
      </c>
      <c r="K410" s="181">
        <v>1509.242154752702</v>
      </c>
      <c r="L410" s="181">
        <v>1430.028540165065</v>
      </c>
      <c r="M410" s="181">
        <v>787.4537374147885</v>
      </c>
      <c r="N410" s="181">
        <v>654</v>
      </c>
      <c r="O410" s="180">
        <f t="shared" si="48"/>
        <v>10254.724432332554</v>
      </c>
      <c r="P410" s="165"/>
      <c r="Q410" s="138">
        <f t="shared" si="47"/>
        <v>2619</v>
      </c>
      <c r="R410" s="129"/>
      <c r="S410" s="129"/>
      <c r="T410" s="138"/>
      <c r="U410" s="129"/>
      <c r="V410" s="129"/>
      <c r="W410" s="129"/>
      <c r="X410" s="129"/>
      <c r="Y410" s="138"/>
      <c r="Z410" s="129"/>
      <c r="AA410" s="129"/>
      <c r="AB410" s="129"/>
      <c r="AC410" s="129"/>
      <c r="AD410" s="129"/>
      <c r="AE410" s="129"/>
      <c r="AF410" s="129"/>
      <c r="AG410" s="129"/>
    </row>
    <row r="411" spans="1:33" s="1" customFormat="1" ht="13.5" customHeight="1">
      <c r="A411" s="129"/>
      <c r="B411" s="172" t="s">
        <v>102</v>
      </c>
      <c r="C411" s="178">
        <v>2010</v>
      </c>
      <c r="D411" s="181">
        <v>1860</v>
      </c>
      <c r="E411" s="181">
        <v>1839</v>
      </c>
      <c r="F411" s="181">
        <v>2086</v>
      </c>
      <c r="G411" s="181">
        <v>1817</v>
      </c>
      <c r="H411" s="181">
        <v>2178</v>
      </c>
      <c r="I411" s="181">
        <v>2578</v>
      </c>
      <c r="J411" s="181">
        <v>1978</v>
      </c>
      <c r="K411" s="181">
        <v>2014.28818823165</v>
      </c>
      <c r="L411" s="181">
        <v>2524.367660128868</v>
      </c>
      <c r="M411" s="181">
        <v>2767.9193088317024</v>
      </c>
      <c r="N411" s="181">
        <v>3421</v>
      </c>
      <c r="O411" s="180">
        <f t="shared" si="48"/>
        <v>27073.575157192223</v>
      </c>
      <c r="P411" s="165"/>
      <c r="Q411" s="138">
        <f t="shared" si="47"/>
        <v>9612</v>
      </c>
      <c r="R411" s="129"/>
      <c r="S411" s="129"/>
      <c r="T411" s="138"/>
      <c r="U411" s="129"/>
      <c r="V411" s="129"/>
      <c r="W411" s="129"/>
      <c r="X411" s="129"/>
      <c r="Y411" s="138"/>
      <c r="Z411" s="129"/>
      <c r="AA411" s="129"/>
      <c r="AB411" s="129"/>
      <c r="AC411" s="129"/>
      <c r="AD411" s="129"/>
      <c r="AE411" s="129"/>
      <c r="AF411" s="129"/>
      <c r="AG411" s="129"/>
    </row>
    <row r="412" spans="1:33" s="1" customFormat="1" ht="13.5" customHeight="1">
      <c r="A412" s="129"/>
      <c r="B412" s="172" t="s">
        <v>103</v>
      </c>
      <c r="C412" s="178">
        <v>1138</v>
      </c>
      <c r="D412" s="181">
        <v>1062</v>
      </c>
      <c r="E412" s="181">
        <v>1079</v>
      </c>
      <c r="F412" s="181">
        <v>1145</v>
      </c>
      <c r="G412" s="181">
        <v>1023</v>
      </c>
      <c r="H412" s="181">
        <v>1155</v>
      </c>
      <c r="I412" s="181">
        <v>1450</v>
      </c>
      <c r="J412" s="181">
        <v>1201</v>
      </c>
      <c r="K412" s="181">
        <v>1015.9086464461504</v>
      </c>
      <c r="L412" s="181">
        <v>1427.5510531486668</v>
      </c>
      <c r="M412" s="181">
        <v>1606.2669620187542</v>
      </c>
      <c r="N412" s="181">
        <v>2067</v>
      </c>
      <c r="O412" s="180">
        <f>SUM(C412:N412)</f>
        <v>15369.726661613571</v>
      </c>
      <c r="P412" s="165"/>
      <c r="Q412" s="138">
        <f>SUM(C412:G412)</f>
        <v>5447</v>
      </c>
      <c r="R412" s="129"/>
      <c r="S412" s="129"/>
      <c r="T412" s="129"/>
      <c r="U412" s="129"/>
      <c r="V412" s="129"/>
      <c r="W412" s="129"/>
      <c r="X412" s="129"/>
      <c r="Y412" s="138"/>
      <c r="Z412" s="129"/>
      <c r="AA412" s="129"/>
      <c r="AB412" s="129"/>
      <c r="AC412" s="129"/>
      <c r="AD412" s="129"/>
      <c r="AE412" s="129"/>
      <c r="AF412" s="129"/>
      <c r="AG412" s="129"/>
    </row>
    <row r="413" spans="1:33" s="1" customFormat="1" ht="13.5" customHeight="1">
      <c r="A413" s="129"/>
      <c r="B413" s="172" t="s">
        <v>100</v>
      </c>
      <c r="C413" s="178">
        <v>478</v>
      </c>
      <c r="D413" s="181">
        <v>334</v>
      </c>
      <c r="E413" s="181">
        <v>360</v>
      </c>
      <c r="F413" s="181">
        <v>451</v>
      </c>
      <c r="G413" s="181">
        <v>331</v>
      </c>
      <c r="H413" s="181">
        <v>469</v>
      </c>
      <c r="I413" s="181">
        <v>485</v>
      </c>
      <c r="J413" s="181">
        <v>350</v>
      </c>
      <c r="K413" s="181">
        <v>451.62496230157194</v>
      </c>
      <c r="L413" s="181">
        <v>592.2597880761986</v>
      </c>
      <c r="M413" s="181">
        <v>634.6014415596378</v>
      </c>
      <c r="N413" s="181">
        <v>581</v>
      </c>
      <c r="O413" s="180">
        <f t="shared" si="48"/>
        <v>5517.486191937409</v>
      </c>
      <c r="P413" s="165"/>
      <c r="Q413" s="138">
        <f t="shared" si="47"/>
        <v>1954</v>
      </c>
      <c r="R413" s="129"/>
      <c r="S413" s="129"/>
      <c r="T413" s="129"/>
      <c r="U413" s="129"/>
      <c r="V413" s="129"/>
      <c r="W413" s="129"/>
      <c r="X413" s="129"/>
      <c r="Y413" s="138"/>
      <c r="Z413" s="129"/>
      <c r="AA413" s="129"/>
      <c r="AB413" s="129"/>
      <c r="AC413" s="129"/>
      <c r="AD413" s="129"/>
      <c r="AE413" s="129"/>
      <c r="AF413" s="129"/>
      <c r="AG413" s="129"/>
    </row>
    <row r="414" spans="1:33" s="1" customFormat="1" ht="13.5" customHeight="1">
      <c r="A414" s="129"/>
      <c r="B414" s="172" t="s">
        <v>106</v>
      </c>
      <c r="C414" s="178">
        <v>95</v>
      </c>
      <c r="D414" s="181">
        <v>108</v>
      </c>
      <c r="E414" s="181">
        <v>100</v>
      </c>
      <c r="F414" s="181">
        <v>85</v>
      </c>
      <c r="G414" s="181">
        <v>64</v>
      </c>
      <c r="H414" s="181">
        <v>122</v>
      </c>
      <c r="I414" s="181">
        <v>142</v>
      </c>
      <c r="J414" s="181">
        <v>77</v>
      </c>
      <c r="K414" s="181">
        <v>96.05606940410468</v>
      </c>
      <c r="L414" s="181">
        <v>105.14363098313122</v>
      </c>
      <c r="M414" s="181">
        <v>118.05736894892809</v>
      </c>
      <c r="N414" s="181">
        <v>184</v>
      </c>
      <c r="O414" s="180">
        <f t="shared" si="48"/>
        <v>1296.2570693361638</v>
      </c>
      <c r="P414" s="165"/>
      <c r="Q414" s="138">
        <f t="shared" si="47"/>
        <v>452</v>
      </c>
      <c r="R414" s="129"/>
      <c r="S414" s="129"/>
      <c r="T414" s="129"/>
      <c r="U414" s="129"/>
      <c r="V414" s="129"/>
      <c r="W414" s="129"/>
      <c r="X414" s="129"/>
      <c r="Y414" s="138"/>
      <c r="Z414" s="129"/>
      <c r="AA414" s="129"/>
      <c r="AB414" s="129"/>
      <c r="AC414" s="129"/>
      <c r="AD414" s="129"/>
      <c r="AE414" s="129"/>
      <c r="AF414" s="129"/>
      <c r="AG414" s="129"/>
    </row>
    <row r="415" spans="1:33" s="1" customFormat="1" ht="13.5" customHeight="1">
      <c r="A415" s="129"/>
      <c r="B415" s="259" t="s">
        <v>20</v>
      </c>
      <c r="C415" s="257">
        <f aca="true" t="shared" si="49" ref="C415:N415">SUM(C407:C411)</f>
        <v>8904</v>
      </c>
      <c r="D415" s="261">
        <f t="shared" si="49"/>
        <v>7873</v>
      </c>
      <c r="E415" s="261">
        <f t="shared" si="49"/>
        <v>9173</v>
      </c>
      <c r="F415" s="261">
        <f t="shared" si="49"/>
        <v>9053</v>
      </c>
      <c r="G415" s="261">
        <f t="shared" si="49"/>
        <v>7140</v>
      </c>
      <c r="H415" s="261">
        <f t="shared" si="49"/>
        <v>8191</v>
      </c>
      <c r="I415" s="261">
        <f t="shared" si="49"/>
        <v>12095</v>
      </c>
      <c r="J415" s="261">
        <f t="shared" si="49"/>
        <v>9568</v>
      </c>
      <c r="K415" s="261">
        <f t="shared" si="49"/>
        <v>11683.971990217844</v>
      </c>
      <c r="L415" s="261">
        <f t="shared" si="49"/>
        <v>11774.918896682324</v>
      </c>
      <c r="M415" s="261">
        <f t="shared" si="49"/>
        <v>11341.867915213397</v>
      </c>
      <c r="N415" s="261">
        <f t="shared" si="49"/>
        <v>13899</v>
      </c>
      <c r="O415" s="263">
        <f>SUM(C415:N415)</f>
        <v>120696.75880211357</v>
      </c>
      <c r="P415" s="134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</row>
    <row r="416" spans="1:33" s="1" customFormat="1" ht="13.5" customHeight="1">
      <c r="A416" s="129"/>
      <c r="B416" s="260"/>
      <c r="C416" s="258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4"/>
      <c r="P416" s="134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</row>
    <row r="417" spans="1:33" s="1" customFormat="1" ht="12">
      <c r="A417" s="129"/>
      <c r="B417" s="168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34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</row>
    <row r="418" spans="1:33" s="1" customFormat="1" ht="12">
      <c r="A418" s="129"/>
      <c r="B418" s="168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34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</row>
    <row r="419" spans="1:33" ht="12.75">
      <c r="A419" s="127"/>
      <c r="B419" s="131"/>
      <c r="C419" s="131"/>
      <c r="D419" s="131"/>
      <c r="E419" s="131"/>
      <c r="F419" s="131"/>
      <c r="G419" s="131"/>
      <c r="H419" s="132">
        <v>2018</v>
      </c>
      <c r="I419" s="131"/>
      <c r="J419" s="132"/>
      <c r="K419" s="131"/>
      <c r="L419" s="131"/>
      <c r="M419" s="131"/>
      <c r="N419" s="131"/>
      <c r="O419" s="131"/>
      <c r="P419" s="131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</row>
    <row r="420" spans="1:33" s="6" customFormat="1" ht="12.75" customHeight="1">
      <c r="A420" s="128"/>
      <c r="B420" s="271" t="s">
        <v>2</v>
      </c>
      <c r="C420" s="268" t="s">
        <v>3</v>
      </c>
      <c r="D420" s="265" t="s">
        <v>4</v>
      </c>
      <c r="E420" s="265" t="s">
        <v>5</v>
      </c>
      <c r="F420" s="265" t="s">
        <v>6</v>
      </c>
      <c r="G420" s="265" t="s">
        <v>7</v>
      </c>
      <c r="H420" s="265" t="s">
        <v>8</v>
      </c>
      <c r="I420" s="265" t="s">
        <v>9</v>
      </c>
      <c r="J420" s="265" t="s">
        <v>10</v>
      </c>
      <c r="K420" s="265" t="s">
        <v>11</v>
      </c>
      <c r="L420" s="265" t="s">
        <v>12</v>
      </c>
      <c r="M420" s="265" t="s">
        <v>13</v>
      </c>
      <c r="N420" s="265" t="s">
        <v>14</v>
      </c>
      <c r="O420" s="274" t="s">
        <v>154</v>
      </c>
      <c r="P420" s="133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  <c r="AA420" s="128"/>
      <c r="AB420" s="128"/>
      <c r="AC420" s="128"/>
      <c r="AD420" s="128"/>
      <c r="AE420" s="128"/>
      <c r="AF420" s="128"/>
      <c r="AG420" s="128"/>
    </row>
    <row r="421" spans="1:33" s="6" customFormat="1" ht="12.75">
      <c r="A421" s="128"/>
      <c r="B421" s="272"/>
      <c r="C421" s="269"/>
      <c r="D421" s="266"/>
      <c r="E421" s="266"/>
      <c r="F421" s="266"/>
      <c r="G421" s="266"/>
      <c r="H421" s="266"/>
      <c r="I421" s="266"/>
      <c r="J421" s="266"/>
      <c r="K421" s="266"/>
      <c r="L421" s="266"/>
      <c r="M421" s="266"/>
      <c r="N421" s="266"/>
      <c r="O421" s="275"/>
      <c r="P421" s="133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</row>
    <row r="422" spans="1:33" s="6" customFormat="1" ht="6" customHeight="1">
      <c r="A422" s="128"/>
      <c r="B422" s="272"/>
      <c r="C422" s="269"/>
      <c r="D422" s="266"/>
      <c r="E422" s="266"/>
      <c r="F422" s="266"/>
      <c r="G422" s="266"/>
      <c r="H422" s="266"/>
      <c r="I422" s="266"/>
      <c r="J422" s="266"/>
      <c r="K422" s="266"/>
      <c r="L422" s="266"/>
      <c r="M422" s="266"/>
      <c r="N422" s="266"/>
      <c r="O422" s="275"/>
      <c r="P422" s="133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</row>
    <row r="423" spans="1:33" s="1" customFormat="1" ht="6" customHeight="1">
      <c r="A423" s="129"/>
      <c r="B423" s="273"/>
      <c r="C423" s="270"/>
      <c r="D423" s="267"/>
      <c r="E423" s="267"/>
      <c r="F423" s="267"/>
      <c r="G423" s="267"/>
      <c r="H423" s="267"/>
      <c r="I423" s="267"/>
      <c r="J423" s="267"/>
      <c r="K423" s="267"/>
      <c r="L423" s="267"/>
      <c r="M423" s="267"/>
      <c r="N423" s="267"/>
      <c r="O423" s="276"/>
      <c r="P423" s="134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</row>
    <row r="424" spans="1:33" s="1" customFormat="1" ht="13.5" customHeight="1">
      <c r="A424" s="129"/>
      <c r="B424" s="176" t="s">
        <v>15</v>
      </c>
      <c r="C424" s="183">
        <v>3227</v>
      </c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6">
        <f aca="true" t="shared" si="50" ref="O424:O432">SUM(C424:N424)</f>
        <v>3227</v>
      </c>
      <c r="P424" s="165"/>
      <c r="Q424" s="138">
        <f aca="true" t="shared" si="51" ref="Q424:Q431">SUM(C424:G424)</f>
        <v>3227</v>
      </c>
      <c r="R424" s="129"/>
      <c r="S424" s="129"/>
      <c r="T424" s="138"/>
      <c r="U424" s="129"/>
      <c r="V424" s="129"/>
      <c r="W424" s="129"/>
      <c r="X424" s="129"/>
      <c r="Y424" s="138"/>
      <c r="Z424" s="129"/>
      <c r="AA424" s="129"/>
      <c r="AB424" s="129"/>
      <c r="AC424" s="129"/>
      <c r="AD424" s="129"/>
      <c r="AE424" s="129"/>
      <c r="AF424" s="129"/>
      <c r="AG424" s="129"/>
    </row>
    <row r="425" spans="1:33" s="1" customFormat="1" ht="13.5" customHeight="1">
      <c r="A425" s="129"/>
      <c r="B425" s="172" t="s">
        <v>16</v>
      </c>
      <c r="C425" s="178">
        <v>1737</v>
      </c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0">
        <f t="shared" si="50"/>
        <v>1737</v>
      </c>
      <c r="P425" s="165"/>
      <c r="Q425" s="138">
        <f t="shared" si="51"/>
        <v>1737</v>
      </c>
      <c r="R425" s="129"/>
      <c r="S425" s="129"/>
      <c r="T425" s="138"/>
      <c r="U425" s="129"/>
      <c r="V425" s="129"/>
      <c r="W425" s="129"/>
      <c r="X425" s="129"/>
      <c r="Y425" s="138"/>
      <c r="Z425" s="129"/>
      <c r="AA425" s="129"/>
      <c r="AB425" s="129"/>
      <c r="AC425" s="129"/>
      <c r="AD425" s="129"/>
      <c r="AE425" s="129"/>
      <c r="AF425" s="129"/>
      <c r="AG425" s="129"/>
    </row>
    <row r="426" spans="1:33" s="1" customFormat="1" ht="13.5" customHeight="1">
      <c r="A426" s="129"/>
      <c r="B426" s="172" t="s">
        <v>17</v>
      </c>
      <c r="C426" s="178">
        <v>1587</v>
      </c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0">
        <f t="shared" si="50"/>
        <v>1587</v>
      </c>
      <c r="P426" s="165"/>
      <c r="Q426" s="138">
        <f t="shared" si="51"/>
        <v>1587</v>
      </c>
      <c r="R426" s="129"/>
      <c r="S426" s="129"/>
      <c r="T426" s="138"/>
      <c r="U426" s="129"/>
      <c r="V426" s="129"/>
      <c r="W426" s="129"/>
      <c r="X426" s="129"/>
      <c r="Y426" s="138"/>
      <c r="Z426" s="129"/>
      <c r="AA426" s="129"/>
      <c r="AB426" s="129"/>
      <c r="AC426" s="129"/>
      <c r="AD426" s="129"/>
      <c r="AE426" s="129"/>
      <c r="AF426" s="129"/>
      <c r="AG426" s="129"/>
    </row>
    <row r="427" spans="1:33" s="1" customFormat="1" ht="13.5" customHeight="1">
      <c r="A427" s="129"/>
      <c r="B427" s="172" t="s">
        <v>18</v>
      </c>
      <c r="C427" s="178">
        <v>420</v>
      </c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0">
        <f t="shared" si="50"/>
        <v>420</v>
      </c>
      <c r="P427" s="165"/>
      <c r="Q427" s="138">
        <f t="shared" si="51"/>
        <v>420</v>
      </c>
      <c r="R427" s="129"/>
      <c r="S427" s="129"/>
      <c r="T427" s="138"/>
      <c r="U427" s="129"/>
      <c r="V427" s="129"/>
      <c r="W427" s="129"/>
      <c r="X427" s="129"/>
      <c r="Y427" s="138"/>
      <c r="Z427" s="129"/>
      <c r="AA427" s="129"/>
      <c r="AB427" s="129"/>
      <c r="AC427" s="129"/>
      <c r="AD427" s="129"/>
      <c r="AE427" s="129"/>
      <c r="AF427" s="129"/>
      <c r="AG427" s="129"/>
    </row>
    <row r="428" spans="1:33" s="1" customFormat="1" ht="13.5" customHeight="1">
      <c r="A428" s="129"/>
      <c r="B428" s="172" t="s">
        <v>102</v>
      </c>
      <c r="C428" s="178">
        <v>2219</v>
      </c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0">
        <f t="shared" si="50"/>
        <v>2219</v>
      </c>
      <c r="P428" s="165"/>
      <c r="Q428" s="138">
        <f t="shared" si="51"/>
        <v>2219</v>
      </c>
      <c r="R428" s="129"/>
      <c r="S428" s="129"/>
      <c r="T428" s="138"/>
      <c r="U428" s="129"/>
      <c r="V428" s="129"/>
      <c r="W428" s="129"/>
      <c r="X428" s="129"/>
      <c r="Y428" s="138"/>
      <c r="Z428" s="129"/>
      <c r="AA428" s="129"/>
      <c r="AB428" s="129"/>
      <c r="AC428" s="129"/>
      <c r="AD428" s="129"/>
      <c r="AE428" s="129"/>
      <c r="AF428" s="129"/>
      <c r="AG428" s="129"/>
    </row>
    <row r="429" spans="1:33" s="1" customFormat="1" ht="13.5" customHeight="1">
      <c r="A429" s="129"/>
      <c r="B429" s="172" t="s">
        <v>103</v>
      </c>
      <c r="C429" s="178">
        <v>1347</v>
      </c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0">
        <f t="shared" si="50"/>
        <v>1347</v>
      </c>
      <c r="P429" s="165"/>
      <c r="Q429" s="138">
        <f t="shared" si="51"/>
        <v>1347</v>
      </c>
      <c r="R429" s="129"/>
      <c r="S429" s="129"/>
      <c r="T429" s="129"/>
      <c r="U429" s="129"/>
      <c r="V429" s="129"/>
      <c r="W429" s="129"/>
      <c r="X429" s="129"/>
      <c r="Y429" s="138"/>
      <c r="Z429" s="129"/>
      <c r="AA429" s="129"/>
      <c r="AB429" s="129"/>
      <c r="AC429" s="129"/>
      <c r="AD429" s="129"/>
      <c r="AE429" s="129"/>
      <c r="AF429" s="129"/>
      <c r="AG429" s="129"/>
    </row>
    <row r="430" spans="1:33" s="1" customFormat="1" ht="13.5" customHeight="1">
      <c r="A430" s="129"/>
      <c r="B430" s="172" t="s">
        <v>100</v>
      </c>
      <c r="C430" s="178">
        <v>471</v>
      </c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0">
        <f t="shared" si="50"/>
        <v>471</v>
      </c>
      <c r="P430" s="165"/>
      <c r="Q430" s="138">
        <f t="shared" si="51"/>
        <v>471</v>
      </c>
      <c r="R430" s="129"/>
      <c r="S430" s="129"/>
      <c r="T430" s="129"/>
      <c r="U430" s="129"/>
      <c r="V430" s="129"/>
      <c r="W430" s="129"/>
      <c r="X430" s="129"/>
      <c r="Y430" s="138"/>
      <c r="Z430" s="129"/>
      <c r="AA430" s="129"/>
      <c r="AB430" s="129"/>
      <c r="AC430" s="129"/>
      <c r="AD430" s="129"/>
      <c r="AE430" s="129"/>
      <c r="AF430" s="129"/>
      <c r="AG430" s="129"/>
    </row>
    <row r="431" spans="1:33" s="1" customFormat="1" ht="13.5" customHeight="1">
      <c r="A431" s="129"/>
      <c r="B431" s="172" t="s">
        <v>106</v>
      </c>
      <c r="C431" s="178">
        <v>91</v>
      </c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0">
        <f t="shared" si="50"/>
        <v>91</v>
      </c>
      <c r="P431" s="165"/>
      <c r="Q431" s="138">
        <f t="shared" si="51"/>
        <v>91</v>
      </c>
      <c r="R431" s="129"/>
      <c r="S431" s="129"/>
      <c r="T431" s="129"/>
      <c r="U431" s="129"/>
      <c r="V431" s="129"/>
      <c r="W431" s="129"/>
      <c r="X431" s="129"/>
      <c r="Y431" s="138"/>
      <c r="Z431" s="129"/>
      <c r="AA431" s="129"/>
      <c r="AB431" s="129"/>
      <c r="AC431" s="129"/>
      <c r="AD431" s="129"/>
      <c r="AE431" s="129"/>
      <c r="AF431" s="129"/>
      <c r="AG431" s="129"/>
    </row>
    <row r="432" spans="1:33" s="1" customFormat="1" ht="13.5" customHeight="1">
      <c r="A432" s="129"/>
      <c r="B432" s="259" t="s">
        <v>20</v>
      </c>
      <c r="C432" s="257">
        <f aca="true" t="shared" si="52" ref="C432:N432">SUM(C424:C428)</f>
        <v>9190</v>
      </c>
      <c r="D432" s="261">
        <f t="shared" si="52"/>
        <v>0</v>
      </c>
      <c r="E432" s="261">
        <f t="shared" si="52"/>
        <v>0</v>
      </c>
      <c r="F432" s="261">
        <f t="shared" si="52"/>
        <v>0</v>
      </c>
      <c r="G432" s="261">
        <f t="shared" si="52"/>
        <v>0</v>
      </c>
      <c r="H432" s="261">
        <f t="shared" si="52"/>
        <v>0</v>
      </c>
      <c r="I432" s="261">
        <f t="shared" si="52"/>
        <v>0</v>
      </c>
      <c r="J432" s="261">
        <f t="shared" si="52"/>
        <v>0</v>
      </c>
      <c r="K432" s="261">
        <f t="shared" si="52"/>
        <v>0</v>
      </c>
      <c r="L432" s="261">
        <f t="shared" si="52"/>
        <v>0</v>
      </c>
      <c r="M432" s="261">
        <f t="shared" si="52"/>
        <v>0</v>
      </c>
      <c r="N432" s="261">
        <f t="shared" si="52"/>
        <v>0</v>
      </c>
      <c r="O432" s="263">
        <f t="shared" si="50"/>
        <v>9190</v>
      </c>
      <c r="P432" s="134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</row>
    <row r="433" spans="1:33" s="1" customFormat="1" ht="13.5" customHeight="1">
      <c r="A433" s="129"/>
      <c r="B433" s="260"/>
      <c r="C433" s="258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4"/>
      <c r="P433" s="134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</row>
    <row r="434" spans="1:33" s="1" customFormat="1" ht="12">
      <c r="A434" s="129"/>
      <c r="B434" s="168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34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</row>
    <row r="435" spans="1:33" s="1" customFormat="1" ht="12">
      <c r="A435" s="129"/>
      <c r="B435" s="168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34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</row>
    <row r="436" spans="1:33" s="1" customFormat="1" ht="12">
      <c r="A436" s="129"/>
      <c r="B436" s="168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34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</row>
    <row r="437" spans="1:33" s="1" customFormat="1" ht="12">
      <c r="A437" s="129"/>
      <c r="B437" s="168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34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</row>
    <row r="438" spans="1:33" s="1" customFormat="1" ht="12">
      <c r="A438" s="129"/>
      <c r="B438" s="168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34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</row>
    <row r="439" spans="1:33" s="1" customFormat="1" ht="12">
      <c r="A439" s="129"/>
      <c r="B439" s="168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34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</row>
    <row r="440" spans="1:33" s="1" customFormat="1" ht="12">
      <c r="A440" s="129"/>
      <c r="B440" s="168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34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</row>
    <row r="441" spans="1:33" s="1" customFormat="1" ht="12">
      <c r="A441" s="129"/>
      <c r="B441" s="168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34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</row>
    <row r="442" spans="1:33" s="1" customFormat="1" ht="12">
      <c r="A442" s="129"/>
      <c r="B442" s="168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34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</row>
    <row r="443" spans="1:33" s="1" customFormat="1" ht="12">
      <c r="A443" s="129"/>
      <c r="B443" s="168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34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</row>
    <row r="444" spans="1:33" s="1" customFormat="1" ht="12">
      <c r="A444" s="129"/>
      <c r="B444" s="168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34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</row>
    <row r="445" spans="1:33" s="1" customFormat="1" ht="12">
      <c r="A445" s="129"/>
      <c r="B445" s="168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34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</row>
    <row r="446" spans="1:33" s="1" customFormat="1" ht="12">
      <c r="A446" s="129"/>
      <c r="B446" s="168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34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</row>
    <row r="447" spans="1:33" ht="12.75">
      <c r="A447" s="127"/>
      <c r="B447" s="127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  <c r="AD447" s="127"/>
      <c r="AE447" s="127"/>
      <c r="AF447" s="127"/>
      <c r="AG447" s="127"/>
    </row>
    <row r="448" spans="1:33" ht="12.75">
      <c r="A448" s="127"/>
      <c r="B448" s="127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  <c r="AD448" s="127"/>
      <c r="AE448" s="127"/>
      <c r="AF448" s="127"/>
      <c r="AG448" s="127"/>
    </row>
    <row r="449" spans="1:33" ht="12.75">
      <c r="A449" s="127"/>
      <c r="B449" s="127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</row>
    <row r="450" spans="1:33" ht="12.75">
      <c r="A450" s="127"/>
      <c r="B450" s="127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  <c r="AD450" s="127"/>
      <c r="AE450" s="127"/>
      <c r="AF450" s="127"/>
      <c r="AG450" s="127"/>
    </row>
    <row r="451" spans="1:33" ht="12.75">
      <c r="A451" s="127"/>
      <c r="B451" s="127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  <c r="AD451" s="127"/>
      <c r="AE451" s="127"/>
      <c r="AF451" s="127"/>
      <c r="AG451" s="127"/>
    </row>
    <row r="452" spans="1:33" ht="12.75">
      <c r="A452" s="127"/>
      <c r="B452" s="127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  <c r="AD452" s="127"/>
      <c r="AE452" s="127"/>
      <c r="AF452" s="127"/>
      <c r="AG452" s="127"/>
    </row>
    <row r="453" spans="1:33" ht="12.75">
      <c r="A453" s="127"/>
      <c r="B453" s="127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  <c r="AD453" s="127"/>
      <c r="AE453" s="127"/>
      <c r="AF453" s="127"/>
      <c r="AG453" s="127"/>
    </row>
    <row r="454" spans="1:33" ht="12.75">
      <c r="A454" s="127"/>
      <c r="B454" s="127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  <c r="AD454" s="127"/>
      <c r="AE454" s="127"/>
      <c r="AF454" s="127"/>
      <c r="AG454" s="127"/>
    </row>
    <row r="455" spans="1:33" ht="12.75">
      <c r="A455" s="127"/>
      <c r="B455" s="127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</row>
    <row r="456" spans="1:33" ht="12.75">
      <c r="A456" s="127"/>
      <c r="B456" s="127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  <c r="AD456" s="127"/>
      <c r="AE456" s="127"/>
      <c r="AF456" s="127"/>
      <c r="AG456" s="127"/>
    </row>
    <row r="457" spans="1:33" ht="12.75">
      <c r="A457" s="127"/>
      <c r="B457" s="127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  <c r="AD457" s="127"/>
      <c r="AE457" s="127"/>
      <c r="AF457" s="127"/>
      <c r="AG457" s="127"/>
    </row>
    <row r="458" spans="1:33" ht="12.75">
      <c r="A458" s="127"/>
      <c r="B458" s="127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</row>
    <row r="459" spans="1:33" ht="12.75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  <c r="AD459" s="127"/>
      <c r="AE459" s="127"/>
      <c r="AF459" s="127"/>
      <c r="AG459" s="127"/>
    </row>
    <row r="460" spans="1:33" ht="12.75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  <c r="AD460" s="127"/>
      <c r="AE460" s="127"/>
      <c r="AF460" s="127"/>
      <c r="AG460" s="127"/>
    </row>
    <row r="461" spans="1:33" ht="12.7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  <c r="AD461" s="127"/>
      <c r="AE461" s="127"/>
      <c r="AF461" s="127"/>
      <c r="AG461" s="127"/>
    </row>
    <row r="462" spans="1:33" ht="12.75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  <c r="AD462" s="127"/>
      <c r="AE462" s="127"/>
      <c r="AF462" s="127"/>
      <c r="AG462" s="127"/>
    </row>
    <row r="463" spans="1:33" ht="12.75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  <c r="AD463" s="127"/>
      <c r="AE463" s="127"/>
      <c r="AF463" s="127"/>
      <c r="AG463" s="127"/>
    </row>
    <row r="464" spans="1:33" ht="12.75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  <c r="AD464" s="127"/>
      <c r="AE464" s="127"/>
      <c r="AF464" s="127"/>
      <c r="AG464" s="127"/>
    </row>
    <row r="465" spans="1:33" ht="12.75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  <c r="AD465" s="127"/>
      <c r="AE465" s="127"/>
      <c r="AF465" s="127"/>
      <c r="AG465" s="127"/>
    </row>
    <row r="466" spans="1:33" ht="12.75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  <c r="AD466" s="127"/>
      <c r="AE466" s="127"/>
      <c r="AF466" s="127"/>
      <c r="AG466" s="127"/>
    </row>
    <row r="467" spans="1:33" ht="12.75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  <c r="AD467" s="127"/>
      <c r="AE467" s="127"/>
      <c r="AF467" s="127"/>
      <c r="AG467" s="127"/>
    </row>
    <row r="468" spans="1:33" ht="12.75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127"/>
      <c r="AG468" s="127"/>
    </row>
    <row r="469" spans="1:33" ht="12.75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</row>
    <row r="470" spans="1:33" ht="12.7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</row>
    <row r="471" spans="1:33" ht="12.75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</row>
    <row r="472" spans="1:33" ht="12.75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</row>
    <row r="473" spans="1:33" ht="12.75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</row>
    <row r="474" spans="1:33" ht="12.75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7"/>
      <c r="AG474" s="127"/>
    </row>
    <row r="475" spans="1:33" ht="12.75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  <c r="AD475" s="127"/>
      <c r="AE475" s="127"/>
      <c r="AF475" s="127"/>
      <c r="AG475" s="127"/>
    </row>
    <row r="476" spans="1:33" ht="12.75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  <c r="AD476" s="127"/>
      <c r="AE476" s="127"/>
      <c r="AF476" s="127"/>
      <c r="AG476" s="127"/>
    </row>
    <row r="477" spans="1:33" ht="12.75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  <c r="AD477" s="127"/>
      <c r="AE477" s="127"/>
      <c r="AF477" s="127"/>
      <c r="AG477" s="127"/>
    </row>
    <row r="478" spans="1:33" ht="12.75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  <c r="AD478" s="127"/>
      <c r="AE478" s="127"/>
      <c r="AF478" s="127"/>
      <c r="AG478" s="127"/>
    </row>
    <row r="479" spans="1:33" ht="12.75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</row>
    <row r="480" spans="1:33" ht="12.75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  <c r="AD480" s="127"/>
      <c r="AE480" s="127"/>
      <c r="AF480" s="127"/>
      <c r="AG480" s="127"/>
    </row>
    <row r="481" spans="1:33" ht="12.75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  <c r="AD481" s="127"/>
      <c r="AE481" s="127"/>
      <c r="AF481" s="127"/>
      <c r="AG481" s="127"/>
    </row>
    <row r="482" spans="1:33" ht="12.75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  <c r="AD482" s="127"/>
      <c r="AE482" s="127"/>
      <c r="AF482" s="127"/>
      <c r="AG482" s="127"/>
    </row>
    <row r="483" spans="1:33" ht="12.75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  <c r="AF483" s="127"/>
      <c r="AG483" s="127"/>
    </row>
    <row r="484" spans="1:33" ht="12.75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  <c r="AD484" s="127"/>
      <c r="AE484" s="127"/>
      <c r="AF484" s="127"/>
      <c r="AG484" s="127"/>
    </row>
    <row r="485" spans="1:33" ht="12.75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7"/>
      <c r="AE485" s="127"/>
      <c r="AF485" s="127"/>
      <c r="AG485" s="127"/>
    </row>
    <row r="486" spans="1:33" ht="12.75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  <c r="AD486" s="127"/>
      <c r="AE486" s="127"/>
      <c r="AF486" s="127"/>
      <c r="AG486" s="127"/>
    </row>
    <row r="487" spans="1:33" ht="12.75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</row>
    <row r="488" spans="1:33" ht="12.75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</row>
    <row r="489" spans="1:33" ht="12.75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</row>
    <row r="490" spans="1:33" ht="12.75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</row>
    <row r="491" spans="1:33" ht="12.75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</row>
    <row r="492" spans="1:33" ht="12.75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  <c r="AD492" s="127"/>
      <c r="AE492" s="127"/>
      <c r="AF492" s="127"/>
      <c r="AG492" s="127"/>
    </row>
    <row r="493" spans="1:33" ht="12.75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  <c r="AD493" s="127"/>
      <c r="AE493" s="127"/>
      <c r="AF493" s="127"/>
      <c r="AG493" s="127"/>
    </row>
    <row r="494" spans="1:33" ht="12.75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  <c r="AD494" s="127"/>
      <c r="AE494" s="127"/>
      <c r="AF494" s="127"/>
      <c r="AG494" s="127"/>
    </row>
    <row r="495" spans="1:33" ht="12.75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  <c r="AD495" s="127"/>
      <c r="AE495" s="127"/>
      <c r="AF495" s="127"/>
      <c r="AG495" s="127"/>
    </row>
    <row r="496" spans="1:33" ht="12.75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  <c r="AD496" s="127"/>
      <c r="AE496" s="127"/>
      <c r="AF496" s="127"/>
      <c r="AG496" s="127"/>
    </row>
    <row r="497" spans="1:33" ht="12.75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  <c r="AD497" s="127"/>
      <c r="AE497" s="127"/>
      <c r="AF497" s="127"/>
      <c r="AG497" s="127"/>
    </row>
    <row r="498" spans="1:33" ht="12.75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  <c r="AD498" s="127"/>
      <c r="AE498" s="127"/>
      <c r="AF498" s="127"/>
      <c r="AG498" s="127"/>
    </row>
    <row r="499" spans="1:33" ht="12.75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  <c r="AD499" s="127"/>
      <c r="AE499" s="127"/>
      <c r="AF499" s="127"/>
      <c r="AG499" s="127"/>
    </row>
    <row r="500" spans="1:33" ht="12.75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  <c r="AD500" s="127"/>
      <c r="AE500" s="127"/>
      <c r="AF500" s="127"/>
      <c r="AG500" s="127"/>
    </row>
    <row r="501" spans="1:33" ht="12.75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  <c r="AD501" s="127"/>
      <c r="AE501" s="127"/>
      <c r="AF501" s="127"/>
      <c r="AG501" s="127"/>
    </row>
    <row r="502" spans="1:33" ht="12.75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  <c r="AD502" s="127"/>
      <c r="AE502" s="127"/>
      <c r="AF502" s="127"/>
      <c r="AG502" s="127"/>
    </row>
    <row r="503" spans="1:33" ht="12.75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  <c r="AD503" s="127"/>
      <c r="AE503" s="127"/>
      <c r="AF503" s="127"/>
      <c r="AG503" s="127"/>
    </row>
    <row r="504" spans="1:33" ht="12.75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  <c r="AD504" s="127"/>
      <c r="AE504" s="127"/>
      <c r="AF504" s="127"/>
      <c r="AG504" s="127"/>
    </row>
    <row r="505" spans="1:33" ht="12.75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  <c r="AD505" s="127"/>
      <c r="AE505" s="127"/>
      <c r="AF505" s="127"/>
      <c r="AG505" s="127"/>
    </row>
    <row r="506" spans="1:33" ht="12.75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  <c r="AD506" s="127"/>
      <c r="AE506" s="127"/>
      <c r="AF506" s="127"/>
      <c r="AG506" s="127"/>
    </row>
    <row r="507" spans="1:33" ht="12.75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  <c r="AD507" s="127"/>
      <c r="AE507" s="127"/>
      <c r="AF507" s="127"/>
      <c r="AG507" s="127"/>
    </row>
    <row r="508" spans="1:33" ht="12.75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127"/>
      <c r="AE508" s="127"/>
      <c r="AF508" s="127"/>
      <c r="AG508" s="127"/>
    </row>
    <row r="509" spans="1:33" ht="12.75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  <c r="AD509" s="127"/>
      <c r="AE509" s="127"/>
      <c r="AF509" s="127"/>
      <c r="AG509" s="127"/>
    </row>
    <row r="510" spans="1:33" ht="12.75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  <c r="AD510" s="127"/>
      <c r="AE510" s="127"/>
      <c r="AF510" s="127"/>
      <c r="AG510" s="127"/>
    </row>
    <row r="511" spans="1:33" ht="12.75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  <c r="AD511" s="127"/>
      <c r="AE511" s="127"/>
      <c r="AF511" s="127"/>
      <c r="AG511" s="127"/>
    </row>
    <row r="512" spans="1:33" ht="12.75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  <c r="AD512" s="127"/>
      <c r="AE512" s="127"/>
      <c r="AF512" s="127"/>
      <c r="AG512" s="127"/>
    </row>
    <row r="513" spans="1:33" ht="12.75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  <c r="AD513" s="127"/>
      <c r="AE513" s="127"/>
      <c r="AF513" s="127"/>
      <c r="AG513" s="127"/>
    </row>
    <row r="514" spans="1:33" ht="12.75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  <c r="AD514" s="127"/>
      <c r="AE514" s="127"/>
      <c r="AF514" s="127"/>
      <c r="AG514" s="127"/>
    </row>
    <row r="515" spans="1:33" ht="12.75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  <c r="AD515" s="127"/>
      <c r="AE515" s="127"/>
      <c r="AF515" s="127"/>
      <c r="AG515" s="127"/>
    </row>
    <row r="516" spans="1:33" ht="12.75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</row>
    <row r="517" spans="1:33" ht="12.75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  <c r="AD517" s="127"/>
      <c r="AE517" s="127"/>
      <c r="AF517" s="127"/>
      <c r="AG517" s="127"/>
    </row>
    <row r="518" spans="1:33" ht="12.75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  <c r="AD518" s="127"/>
      <c r="AE518" s="127"/>
      <c r="AF518" s="127"/>
      <c r="AG518" s="127"/>
    </row>
    <row r="519" spans="1:33" ht="12.75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  <c r="AD519" s="127"/>
      <c r="AE519" s="127"/>
      <c r="AF519" s="127"/>
      <c r="AG519" s="127"/>
    </row>
    <row r="520" spans="1:33" ht="12.75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  <c r="AD520" s="127"/>
      <c r="AE520" s="127"/>
      <c r="AF520" s="127"/>
      <c r="AG520" s="127"/>
    </row>
    <row r="521" spans="1:33" ht="12.75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  <c r="AD521" s="127"/>
      <c r="AE521" s="127"/>
      <c r="AF521" s="127"/>
      <c r="AG521" s="127"/>
    </row>
    <row r="522" spans="1:33" ht="12.75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127"/>
      <c r="AG522" s="127"/>
    </row>
    <row r="523" spans="1:33" ht="12.75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127"/>
      <c r="AG523" s="127"/>
    </row>
    <row r="524" spans="1:33" ht="12.75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127"/>
      <c r="AG524" s="127"/>
    </row>
    <row r="525" spans="1:33" ht="12.75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127"/>
      <c r="AG525" s="127"/>
    </row>
    <row r="526" spans="1:33" ht="12.75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</row>
    <row r="527" spans="1:33" ht="12.75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127"/>
      <c r="AG527" s="127"/>
    </row>
    <row r="528" spans="1:33" ht="12.75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  <c r="AD528" s="127"/>
      <c r="AE528" s="127"/>
      <c r="AF528" s="127"/>
      <c r="AG528" s="127"/>
    </row>
    <row r="529" spans="1:33" ht="12.75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  <c r="AF529" s="127"/>
      <c r="AG529" s="127"/>
    </row>
    <row r="530" spans="1:33" ht="12.75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  <c r="AD530" s="127"/>
      <c r="AE530" s="127"/>
      <c r="AF530" s="127"/>
      <c r="AG530" s="127"/>
    </row>
    <row r="531" spans="1:33" ht="12.75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  <c r="AF531" s="127"/>
      <c r="AG531" s="127"/>
    </row>
    <row r="532" spans="1:33" ht="12.75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  <c r="AD532" s="127"/>
      <c r="AE532" s="127"/>
      <c r="AF532" s="127"/>
      <c r="AG532" s="127"/>
    </row>
    <row r="533" spans="1:33" ht="12.75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  <c r="AF533" s="127"/>
      <c r="AG533" s="127"/>
    </row>
    <row r="534" spans="1:33" ht="12.75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7"/>
      <c r="AG534" s="127"/>
    </row>
    <row r="535" spans="1:33" ht="12.75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  <c r="AF535" s="127"/>
      <c r="AG535" s="127"/>
    </row>
    <row r="536" spans="1:33" ht="12.75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  <c r="AF536" s="127"/>
      <c r="AG536" s="127"/>
    </row>
    <row r="537" spans="1:33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  <c r="AF537" s="127"/>
      <c r="AG537" s="127"/>
    </row>
    <row r="538" spans="1:33" ht="12.75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  <c r="AF538" s="127"/>
      <c r="AG538" s="127"/>
    </row>
    <row r="539" spans="1:33" ht="12.75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  <c r="AD539" s="127"/>
      <c r="AE539" s="127"/>
      <c r="AF539" s="127"/>
      <c r="AG539" s="127"/>
    </row>
    <row r="540" spans="1:33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  <c r="AF540" s="127"/>
      <c r="AG540" s="127"/>
    </row>
    <row r="541" spans="1:33" ht="12.75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  <c r="AF541" s="127"/>
      <c r="AG541" s="127"/>
    </row>
    <row r="542" spans="1:33" ht="12.75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  <c r="AF542" s="127"/>
      <c r="AG542" s="127"/>
    </row>
    <row r="543" spans="1:33" ht="12.75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  <c r="AF543" s="127"/>
      <c r="AG543" s="127"/>
    </row>
    <row r="544" spans="1:33" ht="12.75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</row>
    <row r="545" spans="1:33" ht="12.75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  <c r="AF545" s="127"/>
      <c r="AG545" s="127"/>
    </row>
    <row r="546" spans="1:33" ht="12.75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  <c r="AF546" s="127"/>
      <c r="AG546" s="127"/>
    </row>
    <row r="547" spans="1:33" ht="12.75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  <c r="AD547" s="127"/>
      <c r="AE547" s="127"/>
      <c r="AF547" s="127"/>
      <c r="AG547" s="127"/>
    </row>
    <row r="548" spans="1:33" ht="12.75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  <c r="AF548" s="127"/>
      <c r="AG548" s="127"/>
    </row>
    <row r="549" spans="1:33" ht="12.75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  <c r="AF549" s="127"/>
      <c r="AG549" s="127"/>
    </row>
    <row r="550" spans="1:33" ht="12.75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  <c r="AD550" s="127"/>
      <c r="AE550" s="127"/>
      <c r="AF550" s="127"/>
      <c r="AG550" s="127"/>
    </row>
    <row r="551" spans="1:33" ht="12.75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</row>
    <row r="552" spans="1:33" ht="12.75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  <c r="AF552" s="127"/>
      <c r="AG552" s="127"/>
    </row>
    <row r="553" spans="1:33" ht="12.75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  <c r="AD553" s="127"/>
      <c r="AE553" s="127"/>
      <c r="AF553" s="127"/>
      <c r="AG553" s="127"/>
    </row>
    <row r="554" spans="1:33" ht="12.75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  <c r="AD554" s="127"/>
      <c r="AE554" s="127"/>
      <c r="AF554" s="127"/>
      <c r="AG554" s="127"/>
    </row>
    <row r="555" spans="1:33" ht="12.75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  <c r="AD555" s="127"/>
      <c r="AE555" s="127"/>
      <c r="AF555" s="127"/>
      <c r="AG555" s="127"/>
    </row>
    <row r="556" spans="1:33" ht="12.75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  <c r="AF556" s="127"/>
      <c r="AG556" s="127"/>
    </row>
    <row r="557" spans="1:33" ht="12.75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</row>
    <row r="558" spans="1:33" ht="12.75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  <c r="AF558" s="127"/>
      <c r="AG558" s="127"/>
    </row>
    <row r="559" spans="1:33" ht="12.75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  <c r="AF559" s="127"/>
      <c r="AG559" s="127"/>
    </row>
    <row r="560" spans="1:33" ht="12.75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  <c r="AF560" s="127"/>
      <c r="AG560" s="127"/>
    </row>
    <row r="561" spans="1:33" ht="12.75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  <c r="AF561" s="127"/>
      <c r="AG561" s="127"/>
    </row>
    <row r="562" spans="1:33" ht="12.75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  <c r="AD562" s="127"/>
      <c r="AE562" s="127"/>
      <c r="AF562" s="127"/>
      <c r="AG562" s="127"/>
    </row>
    <row r="563" spans="1:33" ht="12.75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  <c r="AD563" s="127"/>
      <c r="AE563" s="127"/>
      <c r="AF563" s="127"/>
      <c r="AG563" s="127"/>
    </row>
    <row r="564" spans="1:33" ht="12.75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  <c r="AD564" s="127"/>
      <c r="AE564" s="127"/>
      <c r="AF564" s="127"/>
      <c r="AG564" s="127"/>
    </row>
    <row r="565" spans="1:33" ht="12.75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  <c r="AD565" s="127"/>
      <c r="AE565" s="127"/>
      <c r="AF565" s="127"/>
      <c r="AG565" s="127"/>
    </row>
    <row r="566" spans="1:33" ht="12.75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  <c r="AF566" s="127"/>
      <c r="AG566" s="127"/>
    </row>
    <row r="567" spans="1:33" ht="12.75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  <c r="AF567" s="127"/>
      <c r="AG567" s="127"/>
    </row>
    <row r="568" spans="1:33" ht="12.75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  <c r="AD568" s="127"/>
      <c r="AE568" s="127"/>
      <c r="AF568" s="127"/>
      <c r="AG568" s="127"/>
    </row>
    <row r="569" spans="1:33" ht="12.75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  <c r="AD569" s="127"/>
      <c r="AE569" s="127"/>
      <c r="AF569" s="127"/>
      <c r="AG569" s="127"/>
    </row>
    <row r="570" spans="1:33" ht="12.75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</row>
    <row r="571" spans="1:33" ht="12.75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  <c r="AD571" s="127"/>
      <c r="AE571" s="127"/>
      <c r="AF571" s="127"/>
      <c r="AG571" s="127"/>
    </row>
    <row r="572" spans="1:33" ht="12.75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  <c r="AD572" s="127"/>
      <c r="AE572" s="127"/>
      <c r="AF572" s="127"/>
      <c r="AG572" s="127"/>
    </row>
    <row r="573" spans="1:33" ht="12.75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  <c r="AD573" s="127"/>
      <c r="AE573" s="127"/>
      <c r="AF573" s="127"/>
      <c r="AG573" s="127"/>
    </row>
    <row r="574" spans="1:33" ht="12.75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  <c r="AD574" s="127"/>
      <c r="AE574" s="127"/>
      <c r="AF574" s="127"/>
      <c r="AG574" s="127"/>
    </row>
    <row r="575" spans="1:33" ht="12.75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  <c r="AD575" s="127"/>
      <c r="AE575" s="127"/>
      <c r="AF575" s="127"/>
      <c r="AG575" s="127"/>
    </row>
    <row r="576" spans="1:33" ht="12.75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  <c r="AD576" s="127"/>
      <c r="AE576" s="127"/>
      <c r="AF576" s="127"/>
      <c r="AG576" s="127"/>
    </row>
    <row r="577" spans="1:33" ht="12.75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  <c r="AD577" s="127"/>
      <c r="AE577" s="127"/>
      <c r="AF577" s="127"/>
      <c r="AG577" s="127"/>
    </row>
    <row r="578" spans="1:33" ht="12.75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  <c r="AD578" s="127"/>
      <c r="AE578" s="127"/>
      <c r="AF578" s="127"/>
      <c r="AG578" s="127"/>
    </row>
    <row r="579" spans="1:33" ht="12.75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  <c r="AD579" s="127"/>
      <c r="AE579" s="127"/>
      <c r="AF579" s="127"/>
      <c r="AG579" s="127"/>
    </row>
    <row r="580" spans="1:33" ht="12.75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  <c r="AD580" s="127"/>
      <c r="AE580" s="127"/>
      <c r="AF580" s="127"/>
      <c r="AG580" s="127"/>
    </row>
    <row r="581" spans="1:33" ht="12.75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  <c r="AD581" s="127"/>
      <c r="AE581" s="127"/>
      <c r="AF581" s="127"/>
      <c r="AG581" s="127"/>
    </row>
    <row r="582" spans="1:33" ht="12.75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7"/>
    </row>
    <row r="583" spans="1:33" ht="12.75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127"/>
      <c r="AG583" s="127"/>
    </row>
    <row r="584" spans="1:33" ht="12.75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  <c r="AF584" s="127"/>
      <c r="AG584" s="127"/>
    </row>
    <row r="585" spans="1:33" ht="12.75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  <c r="AF585" s="127"/>
      <c r="AG585" s="127"/>
    </row>
    <row r="586" spans="1:33" ht="12.75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  <c r="AF586" s="127"/>
      <c r="AG586" s="127"/>
    </row>
    <row r="587" spans="1:33" ht="12.75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  <c r="AF587" s="127"/>
      <c r="AG587" s="127"/>
    </row>
    <row r="588" spans="1:33" ht="12.75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</row>
    <row r="589" spans="1:33" ht="12.75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  <c r="AF589" s="127"/>
      <c r="AG589" s="127"/>
    </row>
    <row r="590" spans="1:33" ht="12.75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7"/>
    </row>
    <row r="591" spans="1:33" ht="12.75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  <c r="AF591" s="127"/>
      <c r="AG591" s="127"/>
    </row>
    <row r="592" spans="1:33" ht="12.75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</row>
    <row r="593" spans="1:33" ht="12.75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  <c r="AD593" s="127"/>
      <c r="AE593" s="127"/>
      <c r="AF593" s="127"/>
      <c r="AG593" s="127"/>
    </row>
    <row r="594" spans="1:33" ht="12.75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  <c r="AD594" s="127"/>
      <c r="AE594" s="127"/>
      <c r="AF594" s="127"/>
      <c r="AG594" s="127"/>
    </row>
    <row r="595" spans="1:33" ht="12.75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  <c r="AD595" s="127"/>
      <c r="AE595" s="127"/>
      <c r="AF595" s="127"/>
      <c r="AG595" s="127"/>
    </row>
    <row r="596" spans="1:33" ht="12.75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  <c r="AD596" s="127"/>
      <c r="AE596" s="127"/>
      <c r="AF596" s="127"/>
      <c r="AG596" s="127"/>
    </row>
    <row r="597" spans="1:33" ht="12.75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  <c r="AD597" s="127"/>
      <c r="AE597" s="127"/>
      <c r="AF597" s="127"/>
      <c r="AG597" s="127"/>
    </row>
    <row r="598" spans="1:33" ht="12.75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  <c r="AD598" s="127"/>
      <c r="AE598" s="127"/>
      <c r="AF598" s="127"/>
      <c r="AG598" s="127"/>
    </row>
    <row r="599" spans="1:33" ht="12.75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  <c r="AD599" s="127"/>
      <c r="AE599" s="127"/>
      <c r="AF599" s="127"/>
      <c r="AG599" s="127"/>
    </row>
    <row r="600" spans="1:33" ht="12.75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  <c r="AD600" s="127"/>
      <c r="AE600" s="127"/>
      <c r="AF600" s="127"/>
      <c r="AG600" s="127"/>
    </row>
    <row r="601" spans="1:33" ht="12.75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  <c r="AD601" s="127"/>
      <c r="AE601" s="127"/>
      <c r="AF601" s="127"/>
      <c r="AG601" s="127"/>
    </row>
    <row r="602" spans="1:33" ht="12.75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  <c r="AD602" s="127"/>
      <c r="AE602" s="127"/>
      <c r="AF602" s="127"/>
      <c r="AG602" s="127"/>
    </row>
    <row r="603" spans="1:33" ht="12.75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  <c r="AD603" s="127"/>
      <c r="AE603" s="127"/>
      <c r="AF603" s="127"/>
      <c r="AG603" s="127"/>
    </row>
    <row r="604" spans="1:33" ht="12.75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  <c r="AD604" s="127"/>
      <c r="AE604" s="127"/>
      <c r="AF604" s="127"/>
      <c r="AG604" s="127"/>
    </row>
    <row r="605" spans="1:33" ht="12.75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  <c r="AD605" s="127"/>
      <c r="AE605" s="127"/>
      <c r="AF605" s="127"/>
      <c r="AG605" s="127"/>
    </row>
    <row r="606" spans="1:33" ht="12.75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  <c r="AD606" s="127"/>
      <c r="AE606" s="127"/>
      <c r="AF606" s="127"/>
      <c r="AG606" s="127"/>
    </row>
    <row r="607" spans="1:33" ht="12.75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  <c r="AD607" s="127"/>
      <c r="AE607" s="127"/>
      <c r="AF607" s="127"/>
      <c r="AG607" s="127"/>
    </row>
    <row r="608" spans="1:33" ht="12.75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  <c r="AF608" s="127"/>
      <c r="AG608" s="127"/>
    </row>
    <row r="609" spans="1:33" ht="12.75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  <c r="AF609" s="127"/>
      <c r="AG609" s="127"/>
    </row>
    <row r="610" spans="1:33" ht="12.75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  <c r="AF610" s="127"/>
      <c r="AG610" s="127"/>
    </row>
    <row r="611" spans="1:33" ht="12.75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  <c r="AF611" s="127"/>
      <c r="AG611" s="127"/>
    </row>
    <row r="612" spans="1:33" ht="12.75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  <c r="AF612" s="127"/>
      <c r="AG612" s="127"/>
    </row>
    <row r="613" spans="1:33" ht="12.75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7"/>
    </row>
    <row r="614" spans="1:33" ht="12.75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  <c r="AD614" s="127"/>
      <c r="AE614" s="127"/>
      <c r="AF614" s="127"/>
      <c r="AG614" s="127"/>
    </row>
    <row r="615" spans="1:33" ht="12.75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  <c r="AD615" s="127"/>
      <c r="AE615" s="127"/>
      <c r="AF615" s="127"/>
      <c r="AG615" s="127"/>
    </row>
    <row r="616" spans="1:33" ht="12.75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  <c r="AD616" s="127"/>
      <c r="AE616" s="127"/>
      <c r="AF616" s="127"/>
      <c r="AG616" s="127"/>
    </row>
    <row r="617" spans="1:33" ht="12.75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  <c r="AD617" s="127"/>
      <c r="AE617" s="127"/>
      <c r="AF617" s="127"/>
      <c r="AG617" s="127"/>
    </row>
    <row r="618" spans="1:33" ht="12.75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  <c r="AD618" s="127"/>
      <c r="AE618" s="127"/>
      <c r="AF618" s="127"/>
      <c r="AG618" s="127"/>
    </row>
    <row r="619" spans="1:33" ht="12.75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  <c r="AD619" s="127"/>
      <c r="AE619" s="127"/>
      <c r="AF619" s="127"/>
      <c r="AG619" s="127"/>
    </row>
    <row r="620" spans="1:33" ht="12.75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  <c r="AD620" s="127"/>
      <c r="AE620" s="127"/>
      <c r="AF620" s="127"/>
      <c r="AG620" s="127"/>
    </row>
    <row r="621" spans="1:33" ht="12.75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  <c r="AD621" s="127"/>
      <c r="AE621" s="127"/>
      <c r="AF621" s="127"/>
      <c r="AG621" s="127"/>
    </row>
    <row r="622" spans="1:33" ht="12.75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  <c r="AD622" s="127"/>
      <c r="AE622" s="127"/>
      <c r="AF622" s="127"/>
      <c r="AG622" s="127"/>
    </row>
    <row r="623" spans="1:33" ht="12.75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  <c r="AF623" s="127"/>
      <c r="AG623" s="127"/>
    </row>
    <row r="624" spans="1:33" ht="12.75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  <c r="AF624" s="127"/>
      <c r="AG624" s="127"/>
    </row>
    <row r="625" spans="1:33" ht="12.75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  <c r="AF625" s="127"/>
      <c r="AG625" s="127"/>
    </row>
    <row r="626" spans="1:33" ht="12.75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  <c r="AF626" s="127"/>
      <c r="AG626" s="127"/>
    </row>
    <row r="627" spans="1:33" ht="12.75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  <c r="AF627" s="127"/>
      <c r="AG627" s="127"/>
    </row>
    <row r="628" spans="1:33" ht="12.75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  <c r="AD628" s="127"/>
      <c r="AE628" s="127"/>
      <c r="AF628" s="127"/>
      <c r="AG628" s="127"/>
    </row>
    <row r="629" spans="1:33" ht="12.75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  <c r="AF629" s="127"/>
      <c r="AG629" s="127"/>
    </row>
    <row r="630" spans="1:33" ht="12.75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  <c r="AD630" s="127"/>
      <c r="AE630" s="127"/>
      <c r="AF630" s="127"/>
      <c r="AG630" s="127"/>
    </row>
    <row r="631" spans="1:33" ht="12.75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  <c r="AD631" s="127"/>
      <c r="AE631" s="127"/>
      <c r="AF631" s="127"/>
      <c r="AG631" s="127"/>
    </row>
    <row r="632" spans="1:33" ht="12.75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  <c r="AF632" s="127"/>
      <c r="AG632" s="127"/>
    </row>
    <row r="633" spans="1:33" ht="12.75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  <c r="AF633" s="127"/>
      <c r="AG633" s="127"/>
    </row>
    <row r="634" spans="1:33" ht="12.75">
      <c r="A634" s="127"/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  <c r="AF634" s="127"/>
      <c r="AG634" s="127"/>
    </row>
    <row r="635" spans="1:33" ht="12.75">
      <c r="A635" s="127"/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  <c r="AD635" s="127"/>
      <c r="AE635" s="127"/>
      <c r="AF635" s="127"/>
      <c r="AG635" s="127"/>
    </row>
    <row r="636" spans="1:33" ht="12.75">
      <c r="A636" s="127"/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  <c r="AF636" s="127"/>
      <c r="AG636" s="127"/>
    </row>
    <row r="637" spans="1:33" ht="12.75">
      <c r="A637" s="127"/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  <c r="AF637" s="127"/>
      <c r="AG637" s="127"/>
    </row>
    <row r="638" spans="1:33" ht="12.75">
      <c r="A638" s="127"/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  <c r="AF638" s="127"/>
      <c r="AG638" s="127"/>
    </row>
    <row r="639" spans="1:33" ht="12.75">
      <c r="A639" s="127"/>
      <c r="B639" s="127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  <c r="AF639" s="127"/>
      <c r="AG639" s="127"/>
    </row>
    <row r="640" spans="1:33" ht="12.75">
      <c r="A640" s="127"/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  <c r="AF640" s="127"/>
      <c r="AG640" s="127"/>
    </row>
    <row r="641" spans="1:33" ht="12.75">
      <c r="A641" s="127"/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  <c r="AF641" s="127"/>
      <c r="AG641" s="127"/>
    </row>
    <row r="642" spans="1:33" ht="12.75">
      <c r="A642" s="127"/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  <c r="AF642" s="127"/>
      <c r="AG642" s="127"/>
    </row>
    <row r="643" spans="1:33" ht="12.75">
      <c r="A643" s="127"/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  <c r="AF643" s="127"/>
      <c r="AG643" s="127"/>
    </row>
    <row r="644" spans="1:33" ht="12.75">
      <c r="A644" s="127"/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  <c r="AF644" s="127"/>
      <c r="AG644" s="127"/>
    </row>
    <row r="645" spans="1:33" ht="12.75">
      <c r="A645" s="127"/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  <c r="AF645" s="127"/>
      <c r="AG645" s="127"/>
    </row>
    <row r="646" spans="1:33" ht="12.75">
      <c r="A646" s="127"/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  <c r="AD646" s="127"/>
      <c r="AE646" s="127"/>
      <c r="AF646" s="127"/>
      <c r="AG646" s="127"/>
    </row>
    <row r="647" spans="1:33" ht="12.75">
      <c r="A647" s="127"/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  <c r="AD647" s="127"/>
      <c r="AE647" s="127"/>
      <c r="AF647" s="127"/>
      <c r="AG647" s="127"/>
    </row>
    <row r="648" spans="1:33" ht="12.75">
      <c r="A648" s="127"/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  <c r="AF648" s="127"/>
      <c r="AG648" s="127"/>
    </row>
    <row r="649" spans="1:33" ht="12.75">
      <c r="A649" s="127"/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  <c r="AD649" s="127"/>
      <c r="AE649" s="127"/>
      <c r="AF649" s="127"/>
      <c r="AG649" s="127"/>
    </row>
    <row r="650" spans="1:33" ht="12.75">
      <c r="A650" s="127"/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  <c r="AF650" s="127"/>
      <c r="AG650" s="127"/>
    </row>
    <row r="651" spans="1:33" ht="12.75">
      <c r="A651" s="127"/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  <c r="AF651" s="127"/>
      <c r="AG651" s="127"/>
    </row>
    <row r="652" spans="1:33" ht="12.75">
      <c r="A652" s="127"/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  <c r="AF652" s="127"/>
      <c r="AG652" s="127"/>
    </row>
    <row r="653" spans="1:33" ht="12.75">
      <c r="A653" s="127"/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  <c r="AD653" s="127"/>
      <c r="AE653" s="127"/>
      <c r="AF653" s="127"/>
      <c r="AG653" s="127"/>
    </row>
    <row r="654" spans="1:33" ht="12.75">
      <c r="A654" s="127"/>
      <c r="B654" s="127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  <c r="AD654" s="127"/>
      <c r="AE654" s="127"/>
      <c r="AF654" s="127"/>
      <c r="AG654" s="127"/>
    </row>
    <row r="655" spans="1:33" ht="12.75">
      <c r="A655" s="127"/>
      <c r="B655" s="127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  <c r="AD655" s="127"/>
      <c r="AE655" s="127"/>
      <c r="AF655" s="127"/>
      <c r="AG655" s="127"/>
    </row>
    <row r="656" spans="1:33" ht="12.75">
      <c r="A656" s="127"/>
      <c r="B656" s="127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  <c r="AD656" s="127"/>
      <c r="AE656" s="127"/>
      <c r="AF656" s="127"/>
      <c r="AG656" s="127"/>
    </row>
    <row r="657" spans="1:33" ht="12.75">
      <c r="A657" s="127"/>
      <c r="B657" s="127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  <c r="AD657" s="127"/>
      <c r="AE657" s="127"/>
      <c r="AF657" s="127"/>
      <c r="AG657" s="127"/>
    </row>
    <row r="658" spans="1:33" ht="12.75">
      <c r="A658" s="127"/>
      <c r="B658" s="127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  <c r="AF658" s="127"/>
      <c r="AG658" s="127"/>
    </row>
    <row r="659" spans="1:33" ht="12.75">
      <c r="A659" s="127"/>
      <c r="B659" s="127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  <c r="AD659" s="127"/>
      <c r="AE659" s="127"/>
      <c r="AF659" s="127"/>
      <c r="AG659" s="127"/>
    </row>
    <row r="660" spans="1:33" ht="12.75">
      <c r="A660" s="127"/>
      <c r="B660" s="127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  <c r="AD660" s="127"/>
      <c r="AE660" s="127"/>
      <c r="AF660" s="127"/>
      <c r="AG660" s="127"/>
    </row>
    <row r="661" spans="1:33" ht="12.75">
      <c r="A661" s="127"/>
      <c r="B661" s="127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  <c r="AD661" s="127"/>
      <c r="AE661" s="127"/>
      <c r="AF661" s="127"/>
      <c r="AG661" s="127"/>
    </row>
    <row r="662" spans="1:33" ht="12.75">
      <c r="A662" s="127"/>
      <c r="B662" s="127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  <c r="AD662" s="127"/>
      <c r="AE662" s="127"/>
      <c r="AF662" s="127"/>
      <c r="AG662" s="127"/>
    </row>
    <row r="663" spans="1:33" ht="12.75">
      <c r="A663" s="127"/>
      <c r="B663" s="127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  <c r="AD663" s="127"/>
      <c r="AE663" s="127"/>
      <c r="AF663" s="127"/>
      <c r="AG663" s="127"/>
    </row>
    <row r="664" spans="1:33" ht="12.75">
      <c r="A664" s="127"/>
      <c r="B664" s="127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  <c r="AD664" s="127"/>
      <c r="AE664" s="127"/>
      <c r="AF664" s="127"/>
      <c r="AG664" s="127"/>
    </row>
    <row r="665" spans="1:33" ht="12.75">
      <c r="A665" s="127"/>
      <c r="B665" s="127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  <c r="AF665" s="127"/>
      <c r="AG665" s="127"/>
    </row>
    <row r="666" spans="1:33" ht="12.75">
      <c r="A666" s="127"/>
      <c r="B666" s="127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  <c r="AF666" s="127"/>
      <c r="AG666" s="127"/>
    </row>
    <row r="667" spans="1:33" ht="12.75">
      <c r="A667" s="127"/>
      <c r="B667" s="127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  <c r="AD667" s="127"/>
      <c r="AE667" s="127"/>
      <c r="AF667" s="127"/>
      <c r="AG667" s="127"/>
    </row>
    <row r="668" spans="1:33" ht="12.75">
      <c r="A668" s="127"/>
      <c r="B668" s="127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  <c r="AD668" s="127"/>
      <c r="AE668" s="127"/>
      <c r="AF668" s="127"/>
      <c r="AG668" s="127"/>
    </row>
    <row r="669" spans="1:33" ht="12.75">
      <c r="A669" s="127"/>
      <c r="B669" s="127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  <c r="AD669" s="127"/>
      <c r="AE669" s="127"/>
      <c r="AF669" s="127"/>
      <c r="AG669" s="127"/>
    </row>
    <row r="670" spans="1:33" ht="12.75">
      <c r="A670" s="127"/>
      <c r="B670" s="127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  <c r="AD670" s="127"/>
      <c r="AE670" s="127"/>
      <c r="AF670" s="127"/>
      <c r="AG670" s="127"/>
    </row>
    <row r="671" spans="1:33" ht="12.75">
      <c r="A671" s="127"/>
      <c r="B671" s="127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  <c r="AD671" s="127"/>
      <c r="AE671" s="127"/>
      <c r="AF671" s="127"/>
      <c r="AG671" s="127"/>
    </row>
    <row r="672" spans="1:33" ht="12.75">
      <c r="A672" s="127"/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  <c r="AD672" s="127"/>
      <c r="AE672" s="127"/>
      <c r="AF672" s="127"/>
      <c r="AG672" s="127"/>
    </row>
    <row r="673" spans="1:33" ht="12.75">
      <c r="A673" s="127"/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  <c r="AD673" s="127"/>
      <c r="AE673" s="127"/>
      <c r="AF673" s="127"/>
      <c r="AG673" s="127"/>
    </row>
    <row r="674" spans="1:33" ht="12.75">
      <c r="A674" s="127"/>
      <c r="B674" s="127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  <c r="AD674" s="127"/>
      <c r="AE674" s="127"/>
      <c r="AF674" s="127"/>
      <c r="AG674" s="127"/>
    </row>
    <row r="675" spans="1:33" ht="12.75">
      <c r="A675" s="127"/>
      <c r="B675" s="127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  <c r="AD675" s="127"/>
      <c r="AE675" s="127"/>
      <c r="AF675" s="127"/>
      <c r="AG675" s="127"/>
    </row>
    <row r="676" spans="1:33" ht="12.75">
      <c r="A676" s="127"/>
      <c r="B676" s="127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  <c r="AF676" s="127"/>
      <c r="AG676" s="127"/>
    </row>
    <row r="677" spans="1:33" ht="12.75">
      <c r="A677" s="127"/>
      <c r="B677" s="127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  <c r="AF677" s="127"/>
      <c r="AG677" s="127"/>
    </row>
    <row r="678" spans="1:33" ht="12.75">
      <c r="A678" s="127"/>
      <c r="B678" s="127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  <c r="AF678" s="127"/>
      <c r="AG678" s="127"/>
    </row>
    <row r="679" spans="1:33" ht="12.75">
      <c r="A679" s="127"/>
      <c r="B679" s="127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  <c r="AF679" s="127"/>
      <c r="AG679" s="127"/>
    </row>
    <row r="680" spans="1:33" ht="12.75">
      <c r="A680" s="127"/>
      <c r="B680" s="127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  <c r="AF680" s="127"/>
      <c r="AG680" s="127"/>
    </row>
    <row r="681" spans="1:33" ht="12.75">
      <c r="A681" s="127"/>
      <c r="B681" s="127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  <c r="AD681" s="127"/>
      <c r="AE681" s="127"/>
      <c r="AF681" s="127"/>
      <c r="AG681" s="127"/>
    </row>
    <row r="682" spans="1:33" ht="12.75">
      <c r="A682" s="127"/>
      <c r="B682" s="127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  <c r="AD682" s="127"/>
      <c r="AE682" s="127"/>
      <c r="AF682" s="127"/>
      <c r="AG682" s="127"/>
    </row>
    <row r="683" spans="1:33" ht="12.75">
      <c r="A683" s="127"/>
      <c r="B683" s="127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  <c r="AD683" s="127"/>
      <c r="AE683" s="127"/>
      <c r="AF683" s="127"/>
      <c r="AG683" s="127"/>
    </row>
    <row r="684" spans="1:33" ht="12.75">
      <c r="A684" s="127"/>
      <c r="B684" s="127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  <c r="AD684" s="127"/>
      <c r="AE684" s="127"/>
      <c r="AF684" s="127"/>
      <c r="AG684" s="127"/>
    </row>
    <row r="685" spans="1:33" ht="12.75">
      <c r="A685" s="127"/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  <c r="AD685" s="127"/>
      <c r="AE685" s="127"/>
      <c r="AF685" s="127"/>
      <c r="AG685" s="127"/>
    </row>
    <row r="686" spans="1:33" ht="12.75">
      <c r="A686" s="127"/>
      <c r="B686" s="127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  <c r="AD686" s="127"/>
      <c r="AE686" s="127"/>
      <c r="AF686" s="127"/>
      <c r="AG686" s="127"/>
    </row>
    <row r="687" spans="1:33" ht="12.75">
      <c r="A687" s="127"/>
      <c r="B687" s="127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  <c r="AD687" s="127"/>
      <c r="AE687" s="127"/>
      <c r="AF687" s="127"/>
      <c r="AG687" s="127"/>
    </row>
    <row r="688" spans="1:33" ht="12.75">
      <c r="A688" s="127"/>
      <c r="B688" s="127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  <c r="AD688" s="127"/>
      <c r="AE688" s="127"/>
      <c r="AF688" s="127"/>
      <c r="AG688" s="127"/>
    </row>
    <row r="689" spans="1:33" ht="12.75">
      <c r="A689" s="127"/>
      <c r="B689" s="127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  <c r="AD689" s="127"/>
      <c r="AE689" s="127"/>
      <c r="AF689" s="127"/>
      <c r="AG689" s="127"/>
    </row>
    <row r="690" spans="1:33" ht="12.75">
      <c r="A690" s="127"/>
      <c r="B690" s="127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  <c r="AD690" s="127"/>
      <c r="AE690" s="127"/>
      <c r="AF690" s="127"/>
      <c r="AG690" s="127"/>
    </row>
    <row r="691" spans="1:33" ht="12.75">
      <c r="A691" s="127"/>
      <c r="B691" s="127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  <c r="AD691" s="127"/>
      <c r="AE691" s="127"/>
      <c r="AF691" s="127"/>
      <c r="AG691" s="127"/>
    </row>
    <row r="692" spans="1:33" ht="12.75">
      <c r="A692" s="127"/>
      <c r="B692" s="127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  <c r="AD692" s="127"/>
      <c r="AE692" s="127"/>
      <c r="AF692" s="127"/>
      <c r="AG692" s="127"/>
    </row>
    <row r="693" spans="1:33" ht="12.75">
      <c r="A693" s="127"/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  <c r="AD693" s="127"/>
      <c r="AE693" s="127"/>
      <c r="AF693" s="127"/>
      <c r="AG693" s="127"/>
    </row>
    <row r="694" spans="1:33" ht="12.75">
      <c r="A694" s="127"/>
      <c r="B694" s="127"/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  <c r="AD694" s="127"/>
      <c r="AE694" s="127"/>
      <c r="AF694" s="127"/>
      <c r="AG694" s="127"/>
    </row>
    <row r="695" spans="1:33" ht="12.75">
      <c r="A695" s="127"/>
      <c r="B695" s="127"/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  <c r="AF695" s="127"/>
      <c r="AG695" s="127"/>
    </row>
    <row r="696" spans="1:33" ht="12.75">
      <c r="A696" s="127"/>
      <c r="B696" s="127"/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</row>
    <row r="697" spans="1:33" ht="12.75">
      <c r="A697" s="127"/>
      <c r="B697" s="127"/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  <c r="AF697" s="127"/>
      <c r="AG697" s="127"/>
    </row>
    <row r="698" spans="1:33" ht="12.75">
      <c r="A698" s="127"/>
      <c r="B698" s="127"/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  <c r="AF698" s="127"/>
      <c r="AG698" s="127"/>
    </row>
    <row r="699" spans="1:33" ht="12.75">
      <c r="A699" s="127"/>
      <c r="B699" s="127"/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127"/>
      <c r="AG699" s="127"/>
    </row>
    <row r="700" spans="1:33" ht="12.75">
      <c r="A700" s="127"/>
      <c r="B700" s="127"/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127"/>
      <c r="AG700" s="127"/>
    </row>
    <row r="701" spans="1:33" ht="12.75">
      <c r="A701" s="127"/>
      <c r="B701" s="127"/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127"/>
      <c r="AG701" s="127"/>
    </row>
    <row r="702" spans="1:33" ht="12.75">
      <c r="A702" s="127"/>
      <c r="B702" s="127"/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127"/>
      <c r="AG702" s="127"/>
    </row>
    <row r="703" spans="1:33" ht="12.75">
      <c r="A703" s="127"/>
      <c r="B703" s="127"/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127"/>
      <c r="AG703" s="127"/>
    </row>
    <row r="704" spans="1:33" ht="12.75">
      <c r="A704" s="127"/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</row>
    <row r="705" spans="1:33" ht="12.75">
      <c r="A705" s="127"/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  <c r="AF705" s="127"/>
      <c r="AG705" s="127"/>
    </row>
    <row r="706" spans="1:33" ht="12.75">
      <c r="A706" s="127"/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  <c r="AF706" s="127"/>
      <c r="AG706" s="127"/>
    </row>
    <row r="707" spans="1:33" ht="12.75">
      <c r="A707" s="127"/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7"/>
      <c r="AG707" s="127"/>
    </row>
    <row r="708" spans="1:33" ht="12.75">
      <c r="A708" s="127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  <c r="AF708" s="127"/>
      <c r="AG708" s="127"/>
    </row>
    <row r="709" spans="1:33" ht="12.75">
      <c r="A709" s="127"/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  <c r="AD709" s="127"/>
      <c r="AE709" s="127"/>
      <c r="AF709" s="127"/>
      <c r="AG709" s="127"/>
    </row>
    <row r="710" spans="1:33" ht="12.75">
      <c r="A710" s="127"/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  <c r="AD710" s="127"/>
      <c r="AE710" s="127"/>
      <c r="AF710" s="127"/>
      <c r="AG710" s="127"/>
    </row>
    <row r="711" spans="1:33" ht="12.75">
      <c r="A711" s="127"/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  <c r="AD711" s="127"/>
      <c r="AE711" s="127"/>
      <c r="AF711" s="127"/>
      <c r="AG711" s="127"/>
    </row>
    <row r="712" spans="1:33" ht="12.75">
      <c r="A712" s="127"/>
      <c r="B712" s="127"/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  <c r="AD712" s="127"/>
      <c r="AE712" s="127"/>
      <c r="AF712" s="127"/>
      <c r="AG712" s="127"/>
    </row>
    <row r="713" spans="1:33" ht="12.75">
      <c r="A713" s="127"/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  <c r="AD713" s="127"/>
      <c r="AE713" s="127"/>
      <c r="AF713" s="127"/>
      <c r="AG713" s="127"/>
    </row>
    <row r="714" spans="1:33" ht="12.75">
      <c r="A714" s="127"/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  <c r="AD714" s="127"/>
      <c r="AE714" s="127"/>
      <c r="AF714" s="127"/>
      <c r="AG714" s="127"/>
    </row>
    <row r="715" spans="1:33" ht="12.75">
      <c r="A715" s="127"/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  <c r="AD715" s="127"/>
      <c r="AE715" s="127"/>
      <c r="AF715" s="127"/>
      <c r="AG715" s="127"/>
    </row>
    <row r="716" spans="1:33" ht="12.75">
      <c r="A716" s="127"/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  <c r="AD716" s="127"/>
      <c r="AE716" s="127"/>
      <c r="AF716" s="127"/>
      <c r="AG716" s="127"/>
    </row>
    <row r="717" spans="1:33" ht="12.75">
      <c r="A717" s="127"/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  <c r="AD717" s="127"/>
      <c r="AE717" s="127"/>
      <c r="AF717" s="127"/>
      <c r="AG717" s="127"/>
    </row>
    <row r="718" spans="1:33" ht="12.75">
      <c r="A718" s="127"/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  <c r="AF718" s="127"/>
      <c r="AG718" s="127"/>
    </row>
    <row r="719" spans="1:33" ht="12.75">
      <c r="A719" s="127"/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  <c r="AD719" s="127"/>
      <c r="AE719" s="127"/>
      <c r="AF719" s="127"/>
      <c r="AG719" s="127"/>
    </row>
    <row r="720" spans="1:33" ht="12.75">
      <c r="A720" s="127"/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  <c r="AD720" s="127"/>
      <c r="AE720" s="127"/>
      <c r="AF720" s="127"/>
      <c r="AG720" s="127"/>
    </row>
    <row r="721" spans="1:33" ht="12.75">
      <c r="A721" s="127"/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  <c r="AD721" s="127"/>
      <c r="AE721" s="127"/>
      <c r="AF721" s="127"/>
      <c r="AG721" s="127"/>
    </row>
    <row r="722" spans="1:33" ht="12.75">
      <c r="A722" s="127"/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  <c r="AD722" s="127"/>
      <c r="AE722" s="127"/>
      <c r="AF722" s="127"/>
      <c r="AG722" s="127"/>
    </row>
    <row r="723" spans="1:33" ht="12.75">
      <c r="A723" s="127"/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  <c r="AD723" s="127"/>
      <c r="AE723" s="127"/>
      <c r="AF723" s="127"/>
      <c r="AG723" s="127"/>
    </row>
    <row r="724" spans="1:33" ht="12.75">
      <c r="A724" s="127"/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  <c r="AD724" s="127"/>
      <c r="AE724" s="127"/>
      <c r="AF724" s="127"/>
      <c r="AG724" s="127"/>
    </row>
    <row r="725" spans="1:33" ht="12.75">
      <c r="A725" s="127"/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  <c r="AD725" s="127"/>
      <c r="AE725" s="127"/>
      <c r="AF725" s="127"/>
      <c r="AG725" s="127"/>
    </row>
    <row r="726" spans="1:33" ht="12.75">
      <c r="A726" s="127"/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  <c r="AF726" s="127"/>
      <c r="AG726" s="127"/>
    </row>
    <row r="727" spans="1:33" ht="12.75">
      <c r="A727" s="127"/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  <c r="AF727" s="127"/>
      <c r="AG727" s="127"/>
    </row>
    <row r="728" spans="1:33" ht="12.75">
      <c r="A728" s="127"/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  <c r="AF728" s="127"/>
      <c r="AG728" s="127"/>
    </row>
    <row r="729" spans="1:33" ht="12.75">
      <c r="A729" s="127"/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  <c r="AD729" s="127"/>
      <c r="AE729" s="127"/>
      <c r="AF729" s="127"/>
      <c r="AG729" s="127"/>
    </row>
    <row r="730" spans="1:33" ht="12.75">
      <c r="A730" s="127"/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  <c r="AD730" s="127"/>
      <c r="AE730" s="127"/>
      <c r="AF730" s="127"/>
      <c r="AG730" s="127"/>
    </row>
    <row r="731" spans="1:33" ht="12.75">
      <c r="A731" s="127"/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  <c r="AD731" s="127"/>
      <c r="AE731" s="127"/>
      <c r="AF731" s="127"/>
      <c r="AG731" s="127"/>
    </row>
    <row r="732" spans="1:33" ht="12.75">
      <c r="A732" s="127"/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  <c r="AD732" s="127"/>
      <c r="AE732" s="127"/>
      <c r="AF732" s="127"/>
      <c r="AG732" s="127"/>
    </row>
    <row r="733" spans="1:33" ht="12.75">
      <c r="A733" s="127"/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  <c r="AD733" s="127"/>
      <c r="AE733" s="127"/>
      <c r="AF733" s="127"/>
      <c r="AG733" s="127"/>
    </row>
    <row r="734" spans="1:33" ht="12.75">
      <c r="A734" s="127"/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  <c r="AD734" s="127"/>
      <c r="AE734" s="127"/>
      <c r="AF734" s="127"/>
      <c r="AG734" s="127"/>
    </row>
    <row r="735" spans="1:33" ht="12.75">
      <c r="A735" s="127"/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  <c r="AD735" s="127"/>
      <c r="AE735" s="127"/>
      <c r="AF735" s="127"/>
      <c r="AG735" s="127"/>
    </row>
    <row r="736" spans="1:33" ht="12.75">
      <c r="A736" s="127"/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  <c r="AD736" s="127"/>
      <c r="AE736" s="127"/>
      <c r="AF736" s="127"/>
      <c r="AG736" s="127"/>
    </row>
    <row r="737" spans="1:33" ht="12.75">
      <c r="A737" s="127"/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  <c r="AD737" s="127"/>
      <c r="AE737" s="127"/>
      <c r="AF737" s="127"/>
      <c r="AG737" s="127"/>
    </row>
    <row r="738" spans="1:33" ht="12.75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  <c r="AF738" s="127"/>
      <c r="AG738" s="127"/>
    </row>
    <row r="739" spans="1:33" ht="12.75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  <c r="AF739" s="127"/>
      <c r="AG739" s="127"/>
    </row>
    <row r="740" spans="1:33" ht="12.75">
      <c r="A740" s="127"/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  <c r="AD740" s="127"/>
      <c r="AE740" s="127"/>
      <c r="AF740" s="127"/>
      <c r="AG740" s="127"/>
    </row>
    <row r="741" spans="1:33" ht="12.75">
      <c r="A741" s="127"/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  <c r="AD741" s="127"/>
      <c r="AE741" s="127"/>
      <c r="AF741" s="127"/>
      <c r="AG741" s="127"/>
    </row>
    <row r="742" spans="1:33" ht="12.75">
      <c r="A742" s="127"/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  <c r="AD742" s="127"/>
      <c r="AE742" s="127"/>
      <c r="AF742" s="127"/>
      <c r="AG742" s="127"/>
    </row>
    <row r="743" spans="1:33" ht="12.75">
      <c r="A743" s="127"/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  <c r="AD743" s="127"/>
      <c r="AE743" s="127"/>
      <c r="AF743" s="127"/>
      <c r="AG743" s="127"/>
    </row>
    <row r="744" spans="1:33" ht="12.75">
      <c r="A744" s="127"/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  <c r="AD744" s="127"/>
      <c r="AE744" s="127"/>
      <c r="AF744" s="127"/>
      <c r="AG744" s="127"/>
    </row>
    <row r="745" spans="1:33" ht="12.75">
      <c r="A745" s="127"/>
      <c r="B745" s="127"/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  <c r="AD745" s="127"/>
      <c r="AE745" s="127"/>
      <c r="AF745" s="127"/>
      <c r="AG745" s="127"/>
    </row>
    <row r="746" spans="1:33" ht="12.75">
      <c r="A746" s="127"/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  <c r="AD746" s="127"/>
      <c r="AE746" s="127"/>
      <c r="AF746" s="127"/>
      <c r="AG746" s="127"/>
    </row>
    <row r="747" spans="1:33" ht="12.75">
      <c r="A747" s="127"/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  <c r="AD747" s="127"/>
      <c r="AE747" s="127"/>
      <c r="AF747" s="127"/>
      <c r="AG747" s="127"/>
    </row>
    <row r="748" spans="1:33" ht="12.75">
      <c r="A748" s="127"/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  <c r="AD748" s="127"/>
      <c r="AE748" s="127"/>
      <c r="AF748" s="127"/>
      <c r="AG748" s="127"/>
    </row>
    <row r="749" spans="1:33" ht="12.75">
      <c r="A749" s="127"/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  <c r="AD749" s="127"/>
      <c r="AE749" s="127"/>
      <c r="AF749" s="127"/>
      <c r="AG749" s="127"/>
    </row>
    <row r="750" spans="1:33" ht="12.75">
      <c r="A750" s="127"/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  <c r="AD750" s="127"/>
      <c r="AE750" s="127"/>
      <c r="AF750" s="127"/>
      <c r="AG750" s="127"/>
    </row>
    <row r="751" spans="1:33" ht="12.75">
      <c r="A751" s="127"/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  <c r="AF751" s="127"/>
      <c r="AG751" s="127"/>
    </row>
    <row r="752" spans="1:33" ht="12.75">
      <c r="A752" s="127"/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  <c r="AD752" s="127"/>
      <c r="AE752" s="127"/>
      <c r="AF752" s="127"/>
      <c r="AG752" s="127"/>
    </row>
    <row r="753" spans="1:33" ht="12.75">
      <c r="A753" s="127"/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  <c r="AD753" s="127"/>
      <c r="AE753" s="127"/>
      <c r="AF753" s="127"/>
      <c r="AG753" s="127"/>
    </row>
    <row r="754" spans="1:33" ht="12.75">
      <c r="A754" s="127"/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  <c r="AF754" s="127"/>
      <c r="AG754" s="127"/>
    </row>
    <row r="755" spans="1:33" ht="12.75">
      <c r="A755" s="127"/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  <c r="AF755" s="127"/>
      <c r="AG755" s="127"/>
    </row>
    <row r="756" spans="1:33" ht="12.75">
      <c r="A756" s="127"/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  <c r="AF756" s="127"/>
      <c r="AG756" s="127"/>
    </row>
    <row r="757" spans="1:33" ht="12.75">
      <c r="A757" s="127"/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  <c r="AF757" s="127"/>
      <c r="AG757" s="127"/>
    </row>
    <row r="758" spans="1:33" ht="12.75">
      <c r="A758" s="127"/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  <c r="AD758" s="127"/>
      <c r="AE758" s="127"/>
      <c r="AF758" s="127"/>
      <c r="AG758" s="127"/>
    </row>
    <row r="759" spans="1:33" ht="12.75">
      <c r="A759" s="127"/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  <c r="AF759" s="127"/>
      <c r="AG759" s="127"/>
    </row>
    <row r="760" spans="1:33" ht="12.75">
      <c r="A760" s="127"/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  <c r="AF760" s="127"/>
      <c r="AG760" s="127"/>
    </row>
    <row r="761" spans="1:33" ht="12.75">
      <c r="A761" s="127"/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  <c r="AF761" s="127"/>
      <c r="AG761" s="127"/>
    </row>
    <row r="762" spans="1:33" ht="12.75">
      <c r="A762" s="127"/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  <c r="AF762" s="127"/>
      <c r="AG762" s="127"/>
    </row>
    <row r="763" spans="1:33" ht="12.75">
      <c r="A763" s="127"/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  <c r="AF763" s="127"/>
      <c r="AG763" s="127"/>
    </row>
    <row r="764" spans="1:33" ht="12.75">
      <c r="A764" s="127"/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  <c r="AD764" s="127"/>
      <c r="AE764" s="127"/>
      <c r="AF764" s="127"/>
      <c r="AG764" s="127"/>
    </row>
    <row r="765" spans="1:33" ht="12.75">
      <c r="A765" s="127"/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  <c r="AD765" s="127"/>
      <c r="AE765" s="127"/>
      <c r="AF765" s="127"/>
      <c r="AG765" s="127"/>
    </row>
    <row r="766" spans="1:33" ht="12.75">
      <c r="A766" s="127"/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  <c r="AD766" s="127"/>
      <c r="AE766" s="127"/>
      <c r="AF766" s="127"/>
      <c r="AG766" s="127"/>
    </row>
    <row r="767" spans="1:33" ht="12.75">
      <c r="A767" s="127"/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  <c r="AD767" s="127"/>
      <c r="AE767" s="127"/>
      <c r="AF767" s="127"/>
      <c r="AG767" s="127"/>
    </row>
    <row r="768" spans="1:33" ht="12.75">
      <c r="A768" s="127"/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  <c r="AD768" s="127"/>
      <c r="AE768" s="127"/>
      <c r="AF768" s="127"/>
      <c r="AG768" s="127"/>
    </row>
    <row r="769" spans="1:33" ht="12.75">
      <c r="A769" s="127"/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  <c r="AD769" s="127"/>
      <c r="AE769" s="127"/>
      <c r="AF769" s="127"/>
      <c r="AG769" s="127"/>
    </row>
    <row r="770" spans="1:33" ht="12.75">
      <c r="A770" s="127"/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  <c r="AD770" s="127"/>
      <c r="AE770" s="127"/>
      <c r="AF770" s="127"/>
      <c r="AG770" s="127"/>
    </row>
    <row r="771" spans="1:33" ht="12.75">
      <c r="A771" s="127"/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  <c r="AD771" s="127"/>
      <c r="AE771" s="127"/>
      <c r="AF771" s="127"/>
      <c r="AG771" s="127"/>
    </row>
    <row r="772" spans="1:33" ht="12.75">
      <c r="A772" s="127"/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  <c r="AD772" s="127"/>
      <c r="AE772" s="127"/>
      <c r="AF772" s="127"/>
      <c r="AG772" s="127"/>
    </row>
    <row r="773" spans="1:33" ht="12.75">
      <c r="A773" s="127"/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  <c r="AD773" s="127"/>
      <c r="AE773" s="127"/>
      <c r="AF773" s="127"/>
      <c r="AG773" s="127"/>
    </row>
    <row r="774" spans="1:33" ht="12.75">
      <c r="A774" s="127"/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  <c r="AD774" s="127"/>
      <c r="AE774" s="127"/>
      <c r="AF774" s="127"/>
      <c r="AG774" s="127"/>
    </row>
    <row r="775" spans="1:33" ht="12.75">
      <c r="A775" s="127"/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  <c r="AD775" s="127"/>
      <c r="AE775" s="127"/>
      <c r="AF775" s="127"/>
      <c r="AG775" s="127"/>
    </row>
    <row r="776" spans="1:33" ht="12.75">
      <c r="A776" s="127"/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  <c r="AD776" s="127"/>
      <c r="AE776" s="127"/>
      <c r="AF776" s="127"/>
      <c r="AG776" s="127"/>
    </row>
    <row r="777" spans="1:33" ht="12.75">
      <c r="A777" s="127"/>
      <c r="B777" s="127"/>
      <c r="C777" s="127"/>
      <c r="D777" s="127"/>
      <c r="E777" s="127"/>
      <c r="F777" s="127"/>
      <c r="G777" s="127"/>
      <c r="H777" s="127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  <c r="AD777" s="127"/>
      <c r="AE777" s="127"/>
      <c r="AF777" s="127"/>
      <c r="AG777" s="127"/>
    </row>
    <row r="778" spans="1:33" ht="12.75">
      <c r="A778" s="127"/>
      <c r="B778" s="127"/>
      <c r="C778" s="127"/>
      <c r="D778" s="127"/>
      <c r="E778" s="127"/>
      <c r="F778" s="127"/>
      <c r="G778" s="127"/>
      <c r="H778" s="127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  <c r="AD778" s="127"/>
      <c r="AE778" s="127"/>
      <c r="AF778" s="127"/>
      <c r="AG778" s="127"/>
    </row>
    <row r="779" spans="1:33" ht="12.75">
      <c r="A779" s="127"/>
      <c r="B779" s="127"/>
      <c r="C779" s="127"/>
      <c r="D779" s="127"/>
      <c r="E779" s="127"/>
      <c r="F779" s="127"/>
      <c r="G779" s="127"/>
      <c r="H779" s="127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  <c r="AD779" s="127"/>
      <c r="AE779" s="127"/>
      <c r="AF779" s="127"/>
      <c r="AG779" s="127"/>
    </row>
    <row r="780" spans="1:33" ht="12.75">
      <c r="A780" s="127"/>
      <c r="B780" s="127"/>
      <c r="C780" s="127"/>
      <c r="D780" s="127"/>
      <c r="E780" s="127"/>
      <c r="F780" s="127"/>
      <c r="G780" s="127"/>
      <c r="H780" s="127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  <c r="AF780" s="127"/>
      <c r="AG780" s="127"/>
    </row>
    <row r="781" spans="1:33" ht="12.75">
      <c r="A781" s="127"/>
      <c r="B781" s="127"/>
      <c r="C781" s="127"/>
      <c r="D781" s="127"/>
      <c r="E781" s="127"/>
      <c r="F781" s="127"/>
      <c r="G781" s="127"/>
      <c r="H781" s="127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  <c r="AF781" s="127"/>
      <c r="AG781" s="127"/>
    </row>
    <row r="782" spans="1:33" ht="12.75">
      <c r="A782" s="127"/>
      <c r="B782" s="127"/>
      <c r="C782" s="127"/>
      <c r="D782" s="127"/>
      <c r="E782" s="127"/>
      <c r="F782" s="127"/>
      <c r="G782" s="127"/>
      <c r="H782" s="127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  <c r="AF782" s="127"/>
      <c r="AG782" s="127"/>
    </row>
    <row r="783" spans="1:33" ht="12.75">
      <c r="A783" s="127"/>
      <c r="B783" s="127"/>
      <c r="C783" s="127"/>
      <c r="D783" s="127"/>
      <c r="E783" s="127"/>
      <c r="F783" s="127"/>
      <c r="G783" s="127"/>
      <c r="H783" s="127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  <c r="AF783" s="127"/>
      <c r="AG783" s="127"/>
    </row>
    <row r="784" spans="1:33" ht="12.75">
      <c r="A784" s="127"/>
      <c r="B784" s="127"/>
      <c r="C784" s="127"/>
      <c r="D784" s="127"/>
      <c r="E784" s="127"/>
      <c r="F784" s="127"/>
      <c r="G784" s="127"/>
      <c r="H784" s="127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  <c r="AF784" s="127"/>
      <c r="AG784" s="127"/>
    </row>
    <row r="785" spans="1:33" ht="12.75">
      <c r="A785" s="127"/>
      <c r="B785" s="127"/>
      <c r="C785" s="127"/>
      <c r="D785" s="127"/>
      <c r="E785" s="127"/>
      <c r="F785" s="127"/>
      <c r="G785" s="127"/>
      <c r="H785" s="127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  <c r="AF785" s="127"/>
      <c r="AG785" s="127"/>
    </row>
    <row r="786" spans="1:33" ht="12.75">
      <c r="A786" s="127"/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  <c r="AD786" s="127"/>
      <c r="AE786" s="127"/>
      <c r="AF786" s="127"/>
      <c r="AG786" s="127"/>
    </row>
    <row r="787" spans="1:33" ht="12.75">
      <c r="A787" s="127"/>
      <c r="B787" s="127"/>
      <c r="C787" s="127"/>
      <c r="D787" s="127"/>
      <c r="E787" s="127"/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  <c r="AD787" s="127"/>
      <c r="AE787" s="127"/>
      <c r="AF787" s="127"/>
      <c r="AG787" s="127"/>
    </row>
    <row r="788" spans="1:33" ht="12.75">
      <c r="A788" s="127"/>
      <c r="B788" s="127"/>
      <c r="C788" s="127"/>
      <c r="D788" s="127"/>
      <c r="E788" s="127"/>
      <c r="F788" s="127"/>
      <c r="G788" s="127"/>
      <c r="H788" s="127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  <c r="AD788" s="127"/>
      <c r="AE788" s="127"/>
      <c r="AF788" s="127"/>
      <c r="AG788" s="127"/>
    </row>
    <row r="789" spans="1:33" ht="12.75">
      <c r="A789" s="127"/>
      <c r="B789" s="127"/>
      <c r="C789" s="127"/>
      <c r="D789" s="127"/>
      <c r="E789" s="127"/>
      <c r="F789" s="127"/>
      <c r="G789" s="127"/>
      <c r="H789" s="127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  <c r="AD789" s="127"/>
      <c r="AE789" s="127"/>
      <c r="AF789" s="127"/>
      <c r="AG789" s="127"/>
    </row>
    <row r="790" spans="1:33" ht="12.75">
      <c r="A790" s="127"/>
      <c r="B790" s="127"/>
      <c r="C790" s="127"/>
      <c r="D790" s="127"/>
      <c r="E790" s="127"/>
      <c r="F790" s="127"/>
      <c r="G790" s="127"/>
      <c r="H790" s="127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  <c r="AD790" s="127"/>
      <c r="AE790" s="127"/>
      <c r="AF790" s="127"/>
      <c r="AG790" s="127"/>
    </row>
    <row r="791" spans="1:33" ht="12.75">
      <c r="A791" s="127"/>
      <c r="B791" s="127"/>
      <c r="C791" s="127"/>
      <c r="D791" s="127"/>
      <c r="E791" s="127"/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  <c r="AD791" s="127"/>
      <c r="AE791" s="127"/>
      <c r="AF791" s="127"/>
      <c r="AG791" s="127"/>
    </row>
    <row r="792" spans="1:33" ht="12.75">
      <c r="A792" s="127"/>
      <c r="B792" s="127"/>
      <c r="C792" s="127"/>
      <c r="D792" s="127"/>
      <c r="E792" s="127"/>
      <c r="F792" s="127"/>
      <c r="G792" s="127"/>
      <c r="H792" s="127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  <c r="AD792" s="127"/>
      <c r="AE792" s="127"/>
      <c r="AF792" s="127"/>
      <c r="AG792" s="127"/>
    </row>
    <row r="793" spans="1:33" ht="12.75">
      <c r="A793" s="127"/>
      <c r="B793" s="127"/>
      <c r="C793" s="127"/>
      <c r="D793" s="127"/>
      <c r="E793" s="127"/>
      <c r="F793" s="127"/>
      <c r="G793" s="127"/>
      <c r="H793" s="127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  <c r="AD793" s="127"/>
      <c r="AE793" s="127"/>
      <c r="AF793" s="127"/>
      <c r="AG793" s="127"/>
    </row>
    <row r="794" spans="1:33" ht="12.75">
      <c r="A794" s="127"/>
      <c r="B794" s="127"/>
      <c r="C794" s="127"/>
      <c r="D794" s="127"/>
      <c r="E794" s="127"/>
      <c r="F794" s="127"/>
      <c r="G794" s="127"/>
      <c r="H794" s="127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  <c r="AD794" s="127"/>
      <c r="AE794" s="127"/>
      <c r="AF794" s="127"/>
      <c r="AG794" s="127"/>
    </row>
    <row r="795" spans="1:33" ht="12.75">
      <c r="A795" s="127"/>
      <c r="B795" s="127"/>
      <c r="C795" s="127"/>
      <c r="D795" s="127"/>
      <c r="E795" s="127"/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  <c r="AD795" s="127"/>
      <c r="AE795" s="127"/>
      <c r="AF795" s="127"/>
      <c r="AG795" s="127"/>
    </row>
    <row r="796" spans="1:33" ht="12.75">
      <c r="A796" s="127"/>
      <c r="B796" s="127"/>
      <c r="C796" s="127"/>
      <c r="D796" s="127"/>
      <c r="E796" s="127"/>
      <c r="F796" s="127"/>
      <c r="G796" s="127"/>
      <c r="H796" s="127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  <c r="AD796" s="127"/>
      <c r="AE796" s="127"/>
      <c r="AF796" s="127"/>
      <c r="AG796" s="127"/>
    </row>
    <row r="797" spans="1:33" ht="12.75">
      <c r="A797" s="127"/>
      <c r="B797" s="127"/>
      <c r="C797" s="127"/>
      <c r="D797" s="127"/>
      <c r="E797" s="127"/>
      <c r="F797" s="127"/>
      <c r="G797" s="127"/>
      <c r="H797" s="127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  <c r="AD797" s="127"/>
      <c r="AE797" s="127"/>
      <c r="AF797" s="127"/>
      <c r="AG797" s="127"/>
    </row>
    <row r="798" spans="1:33" ht="12.75">
      <c r="A798" s="127"/>
      <c r="B798" s="127"/>
      <c r="C798" s="127"/>
      <c r="D798" s="127"/>
      <c r="E798" s="127"/>
      <c r="F798" s="127"/>
      <c r="G798" s="127"/>
      <c r="H798" s="127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  <c r="AD798" s="127"/>
      <c r="AE798" s="127"/>
      <c r="AF798" s="127"/>
      <c r="AG798" s="127"/>
    </row>
    <row r="799" spans="1:33" ht="12.75">
      <c r="A799" s="127"/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  <c r="AD799" s="127"/>
      <c r="AE799" s="127"/>
      <c r="AF799" s="127"/>
      <c r="AG799" s="127"/>
    </row>
    <row r="800" spans="1:33" ht="12.75">
      <c r="A800" s="127"/>
      <c r="B800" s="127"/>
      <c r="C800" s="127"/>
      <c r="D800" s="127"/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  <c r="AD800" s="127"/>
      <c r="AE800" s="127"/>
      <c r="AF800" s="127"/>
      <c r="AG800" s="127"/>
    </row>
    <row r="801" spans="1:33" ht="12.75">
      <c r="A801" s="127"/>
      <c r="B801" s="127"/>
      <c r="C801" s="127"/>
      <c r="D801" s="127"/>
      <c r="E801" s="127"/>
      <c r="F801" s="127"/>
      <c r="G801" s="127"/>
      <c r="H801" s="127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  <c r="AD801" s="127"/>
      <c r="AE801" s="127"/>
      <c r="AF801" s="127"/>
      <c r="AG801" s="127"/>
    </row>
    <row r="802" spans="1:33" ht="12.75">
      <c r="A802" s="127"/>
      <c r="B802" s="127"/>
      <c r="C802" s="127"/>
      <c r="D802" s="127"/>
      <c r="E802" s="127"/>
      <c r="F802" s="127"/>
      <c r="G802" s="127"/>
      <c r="H802" s="127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  <c r="AD802" s="127"/>
      <c r="AE802" s="127"/>
      <c r="AF802" s="127"/>
      <c r="AG802" s="127"/>
    </row>
    <row r="803" spans="1:33" ht="12.75">
      <c r="A803" s="127"/>
      <c r="B803" s="127"/>
      <c r="C803" s="127"/>
      <c r="D803" s="127"/>
      <c r="E803" s="127"/>
      <c r="F803" s="127"/>
      <c r="G803" s="127"/>
      <c r="H803" s="127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  <c r="AD803" s="127"/>
      <c r="AE803" s="127"/>
      <c r="AF803" s="127"/>
      <c r="AG803" s="127"/>
    </row>
    <row r="804" spans="1:33" ht="12.75">
      <c r="A804" s="127"/>
      <c r="B804" s="127"/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  <c r="AD804" s="127"/>
      <c r="AE804" s="127"/>
      <c r="AF804" s="127"/>
      <c r="AG804" s="127"/>
    </row>
    <row r="805" spans="1:33" ht="12.75">
      <c r="A805" s="127"/>
      <c r="B805" s="127"/>
      <c r="C805" s="127"/>
      <c r="D805" s="127"/>
      <c r="E805" s="127"/>
      <c r="F805" s="127"/>
      <c r="G805" s="127"/>
      <c r="H805" s="127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  <c r="AD805" s="127"/>
      <c r="AE805" s="127"/>
      <c r="AF805" s="127"/>
      <c r="AG805" s="127"/>
    </row>
    <row r="806" spans="1:33" ht="12.75">
      <c r="A806" s="127"/>
      <c r="B806" s="127"/>
      <c r="C806" s="127"/>
      <c r="D806" s="127"/>
      <c r="E806" s="127"/>
      <c r="F806" s="127"/>
      <c r="G806" s="127"/>
      <c r="H806" s="127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  <c r="AD806" s="127"/>
      <c r="AE806" s="127"/>
      <c r="AF806" s="127"/>
      <c r="AG806" s="127"/>
    </row>
    <row r="807" spans="1:33" ht="12.75">
      <c r="A807" s="127"/>
      <c r="B807" s="127"/>
      <c r="C807" s="127"/>
      <c r="D807" s="127"/>
      <c r="E807" s="127"/>
      <c r="F807" s="127"/>
      <c r="G807" s="127"/>
      <c r="H807" s="127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  <c r="AD807" s="127"/>
      <c r="AE807" s="127"/>
      <c r="AF807" s="127"/>
      <c r="AG807" s="127"/>
    </row>
    <row r="808" spans="1:33" ht="12.75">
      <c r="A808" s="127"/>
      <c r="B808" s="12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  <c r="AD808" s="127"/>
      <c r="AE808" s="127"/>
      <c r="AF808" s="127"/>
      <c r="AG808" s="127"/>
    </row>
    <row r="809" spans="1:33" ht="12.75">
      <c r="A809" s="127"/>
      <c r="B809" s="127"/>
      <c r="C809" s="127"/>
      <c r="D809" s="127"/>
      <c r="E809" s="127"/>
      <c r="F809" s="127"/>
      <c r="G809" s="127"/>
      <c r="H809" s="127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  <c r="AD809" s="127"/>
      <c r="AE809" s="127"/>
      <c r="AF809" s="127"/>
      <c r="AG809" s="127"/>
    </row>
    <row r="810" spans="1:33" ht="12.75">
      <c r="A810" s="127"/>
      <c r="B810" s="127"/>
      <c r="C810" s="127"/>
      <c r="D810" s="127"/>
      <c r="E810" s="127"/>
      <c r="F810" s="127"/>
      <c r="G810" s="127"/>
      <c r="H810" s="127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  <c r="AA810" s="127"/>
      <c r="AB810" s="127"/>
      <c r="AC810" s="127"/>
      <c r="AD810" s="127"/>
      <c r="AE810" s="127"/>
      <c r="AF810" s="127"/>
      <c r="AG810" s="127"/>
    </row>
    <row r="811" spans="1:33" ht="12.75">
      <c r="A811" s="127"/>
      <c r="B811" s="127"/>
      <c r="C811" s="127"/>
      <c r="D811" s="127"/>
      <c r="E811" s="127"/>
      <c r="F811" s="127"/>
      <c r="G811" s="127"/>
      <c r="H811" s="127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  <c r="AA811" s="127"/>
      <c r="AB811" s="127"/>
      <c r="AC811" s="127"/>
      <c r="AD811" s="127"/>
      <c r="AE811" s="127"/>
      <c r="AF811" s="127"/>
      <c r="AG811" s="127"/>
    </row>
    <row r="812" spans="1:33" ht="12.75">
      <c r="A812" s="127"/>
      <c r="B812" s="127"/>
      <c r="C812" s="127"/>
      <c r="D812" s="127"/>
      <c r="E812" s="127"/>
      <c r="F812" s="127"/>
      <c r="G812" s="127"/>
      <c r="H812" s="127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  <c r="AA812" s="127"/>
      <c r="AB812" s="127"/>
      <c r="AC812" s="127"/>
      <c r="AD812" s="127"/>
      <c r="AE812" s="127"/>
      <c r="AF812" s="127"/>
      <c r="AG812" s="127"/>
    </row>
    <row r="813" spans="1:33" ht="12.75">
      <c r="A813" s="127"/>
      <c r="B813" s="127"/>
      <c r="C813" s="127"/>
      <c r="D813" s="127"/>
      <c r="E813" s="127"/>
      <c r="F813" s="127"/>
      <c r="G813" s="127"/>
      <c r="H813" s="127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  <c r="AA813" s="127"/>
      <c r="AB813" s="127"/>
      <c r="AC813" s="127"/>
      <c r="AD813" s="127"/>
      <c r="AE813" s="127"/>
      <c r="AF813" s="127"/>
      <c r="AG813" s="127"/>
    </row>
    <row r="814" spans="1:33" ht="12.75">
      <c r="A814" s="127"/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  <c r="AA814" s="127"/>
      <c r="AB814" s="127"/>
      <c r="AC814" s="127"/>
      <c r="AD814" s="127"/>
      <c r="AE814" s="127"/>
      <c r="AF814" s="127"/>
      <c r="AG814" s="127"/>
    </row>
    <row r="815" spans="1:33" ht="12.75">
      <c r="A815" s="127"/>
      <c r="B815" s="127"/>
      <c r="C815" s="127"/>
      <c r="D815" s="127"/>
      <c r="E815" s="127"/>
      <c r="F815" s="127"/>
      <c r="G815" s="127"/>
      <c r="H815" s="127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  <c r="AA815" s="127"/>
      <c r="AB815" s="127"/>
      <c r="AC815" s="127"/>
      <c r="AD815" s="127"/>
      <c r="AE815" s="127"/>
      <c r="AF815" s="127"/>
      <c r="AG815" s="127"/>
    </row>
    <row r="816" spans="1:33" ht="12.75">
      <c r="A816" s="127"/>
      <c r="B816" s="127"/>
      <c r="C816" s="127"/>
      <c r="D816" s="127"/>
      <c r="E816" s="127"/>
      <c r="F816" s="127"/>
      <c r="G816" s="127"/>
      <c r="H816" s="127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  <c r="AA816" s="127"/>
      <c r="AB816" s="127"/>
      <c r="AC816" s="127"/>
      <c r="AD816" s="127"/>
      <c r="AE816" s="127"/>
      <c r="AF816" s="127"/>
      <c r="AG816" s="127"/>
    </row>
    <row r="817" spans="1:33" ht="12.75">
      <c r="A817" s="127"/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  <c r="AA817" s="127"/>
      <c r="AB817" s="127"/>
      <c r="AC817" s="127"/>
      <c r="AD817" s="127"/>
      <c r="AE817" s="127"/>
      <c r="AF817" s="127"/>
      <c r="AG817" s="127"/>
    </row>
    <row r="818" spans="1:33" ht="12.75">
      <c r="A818" s="127"/>
      <c r="B818" s="127"/>
      <c r="C818" s="127"/>
      <c r="D818" s="127"/>
      <c r="E818" s="127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  <c r="AF818" s="127"/>
      <c r="AG818" s="127"/>
    </row>
    <row r="819" spans="1:33" ht="12.75">
      <c r="A819" s="127"/>
      <c r="B819" s="127"/>
      <c r="C819" s="127"/>
      <c r="D819" s="127"/>
      <c r="E819" s="127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  <c r="AF819" s="127"/>
      <c r="AG819" s="127"/>
    </row>
    <row r="820" spans="1:33" ht="12.75">
      <c r="A820" s="127"/>
      <c r="B820" s="127"/>
      <c r="C820" s="127"/>
      <c r="D820" s="127"/>
      <c r="E820" s="127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  <c r="AF820" s="127"/>
      <c r="AG820" s="127"/>
    </row>
    <row r="821" spans="1:33" ht="12.75">
      <c r="A821" s="127"/>
      <c r="B821" s="127"/>
      <c r="C821" s="127"/>
      <c r="D821" s="127"/>
      <c r="E821" s="127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  <c r="AF821" s="127"/>
      <c r="AG821" s="127"/>
    </row>
    <row r="822" spans="1:33" ht="12.75">
      <c r="A822" s="127"/>
      <c r="B822" s="127"/>
      <c r="C822" s="127"/>
      <c r="D822" s="127"/>
      <c r="E822" s="127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  <c r="AF822" s="127"/>
      <c r="AG822" s="127"/>
    </row>
    <row r="823" spans="1:33" ht="12.75">
      <c r="A823" s="127"/>
      <c r="B823" s="127"/>
      <c r="C823" s="127"/>
      <c r="D823" s="127"/>
      <c r="E823" s="127"/>
      <c r="F823" s="127"/>
      <c r="G823" s="127"/>
      <c r="H823" s="127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  <c r="AA823" s="127"/>
      <c r="AB823" s="127"/>
      <c r="AC823" s="127"/>
      <c r="AD823" s="127"/>
      <c r="AE823" s="127"/>
      <c r="AF823" s="127"/>
      <c r="AG823" s="127"/>
    </row>
    <row r="824" spans="1:33" ht="12.75">
      <c r="A824" s="127"/>
      <c r="B824" s="127"/>
      <c r="C824" s="127"/>
      <c r="D824" s="127"/>
      <c r="E824" s="127"/>
      <c r="F824" s="127"/>
      <c r="G824" s="127"/>
      <c r="H824" s="127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  <c r="AA824" s="127"/>
      <c r="AB824" s="127"/>
      <c r="AC824" s="127"/>
      <c r="AD824" s="127"/>
      <c r="AE824" s="127"/>
      <c r="AF824" s="127"/>
      <c r="AG824" s="127"/>
    </row>
    <row r="825" spans="1:33" ht="12.75">
      <c r="A825" s="127"/>
      <c r="B825" s="127"/>
      <c r="C825" s="127"/>
      <c r="D825" s="127"/>
      <c r="E825" s="127"/>
      <c r="F825" s="127"/>
      <c r="G825" s="127"/>
      <c r="H825" s="127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  <c r="AA825" s="127"/>
      <c r="AB825" s="127"/>
      <c r="AC825" s="127"/>
      <c r="AD825" s="127"/>
      <c r="AE825" s="127"/>
      <c r="AF825" s="127"/>
      <c r="AG825" s="127"/>
    </row>
    <row r="826" spans="1:33" ht="12.75">
      <c r="A826" s="127"/>
      <c r="B826" s="127"/>
      <c r="C826" s="127"/>
      <c r="D826" s="127"/>
      <c r="E826" s="127"/>
      <c r="F826" s="127"/>
      <c r="G826" s="127"/>
      <c r="H826" s="127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  <c r="AA826" s="127"/>
      <c r="AB826" s="127"/>
      <c r="AC826" s="127"/>
      <c r="AD826" s="127"/>
      <c r="AE826" s="127"/>
      <c r="AF826" s="127"/>
      <c r="AG826" s="127"/>
    </row>
    <row r="827" spans="1:33" ht="12.75">
      <c r="A827" s="127"/>
      <c r="B827" s="127"/>
      <c r="C827" s="127"/>
      <c r="D827" s="127"/>
      <c r="E827" s="127"/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  <c r="AA827" s="127"/>
      <c r="AB827" s="127"/>
      <c r="AC827" s="127"/>
      <c r="AD827" s="127"/>
      <c r="AE827" s="127"/>
      <c r="AF827" s="127"/>
      <c r="AG827" s="127"/>
    </row>
    <row r="828" spans="1:33" ht="12.75">
      <c r="A828" s="127"/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  <c r="AA828" s="127"/>
      <c r="AB828" s="127"/>
      <c r="AC828" s="127"/>
      <c r="AD828" s="127"/>
      <c r="AE828" s="127"/>
      <c r="AF828" s="127"/>
      <c r="AG828" s="127"/>
    </row>
    <row r="829" spans="1:33" ht="12.75">
      <c r="A829" s="127"/>
      <c r="B829" s="127"/>
      <c r="C829" s="127"/>
      <c r="D829" s="127"/>
      <c r="E829" s="127"/>
      <c r="F829" s="127"/>
      <c r="G829" s="127"/>
      <c r="H829" s="127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  <c r="AA829" s="127"/>
      <c r="AB829" s="127"/>
      <c r="AC829" s="127"/>
      <c r="AD829" s="127"/>
      <c r="AE829" s="127"/>
      <c r="AF829" s="127"/>
      <c r="AG829" s="127"/>
    </row>
    <row r="830" spans="1:33" ht="12.75">
      <c r="A830" s="127"/>
      <c r="B830" s="127"/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  <c r="AA830" s="127"/>
      <c r="AB830" s="127"/>
      <c r="AC830" s="127"/>
      <c r="AD830" s="127"/>
      <c r="AE830" s="127"/>
      <c r="AF830" s="127"/>
      <c r="AG830" s="127"/>
    </row>
    <row r="831" spans="1:33" ht="12.75">
      <c r="A831" s="127"/>
      <c r="B831" s="127"/>
      <c r="C831" s="127"/>
      <c r="D831" s="127"/>
      <c r="E831" s="127"/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  <c r="AA831" s="127"/>
      <c r="AB831" s="127"/>
      <c r="AC831" s="127"/>
      <c r="AD831" s="127"/>
      <c r="AE831" s="127"/>
      <c r="AF831" s="127"/>
      <c r="AG831" s="127"/>
    </row>
    <row r="832" spans="1:33" ht="12.75">
      <c r="A832" s="127"/>
      <c r="B832" s="127"/>
      <c r="C832" s="127"/>
      <c r="D832" s="127"/>
      <c r="E832" s="127"/>
      <c r="F832" s="127"/>
      <c r="G832" s="127"/>
      <c r="H832" s="127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  <c r="AA832" s="127"/>
      <c r="AB832" s="127"/>
      <c r="AC832" s="127"/>
      <c r="AD832" s="127"/>
      <c r="AE832" s="127"/>
      <c r="AF832" s="127"/>
      <c r="AG832" s="127"/>
    </row>
    <row r="833" spans="1:33" ht="12.75">
      <c r="A833" s="127"/>
      <c r="B833" s="127"/>
      <c r="C833" s="127"/>
      <c r="D833" s="127"/>
      <c r="E833" s="127"/>
      <c r="F833" s="127"/>
      <c r="G833" s="127"/>
      <c r="H833" s="127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  <c r="AA833" s="127"/>
      <c r="AB833" s="127"/>
      <c r="AC833" s="127"/>
      <c r="AD833" s="127"/>
      <c r="AE833" s="127"/>
      <c r="AF833" s="127"/>
      <c r="AG833" s="127"/>
    </row>
    <row r="834" spans="1:33" ht="12.75">
      <c r="A834" s="127"/>
      <c r="B834" s="127"/>
      <c r="C834" s="127"/>
      <c r="D834" s="127"/>
      <c r="E834" s="127"/>
      <c r="F834" s="127"/>
      <c r="G834" s="127"/>
      <c r="H834" s="127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  <c r="AA834" s="127"/>
      <c r="AB834" s="127"/>
      <c r="AC834" s="127"/>
      <c r="AD834" s="127"/>
      <c r="AE834" s="127"/>
      <c r="AF834" s="127"/>
      <c r="AG834" s="127"/>
    </row>
    <row r="835" spans="1:33" ht="12.75">
      <c r="A835" s="127"/>
      <c r="B835" s="127"/>
      <c r="C835" s="127"/>
      <c r="D835" s="127"/>
      <c r="E835" s="127"/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  <c r="AA835" s="127"/>
      <c r="AB835" s="127"/>
      <c r="AC835" s="127"/>
      <c r="AD835" s="127"/>
      <c r="AE835" s="127"/>
      <c r="AF835" s="127"/>
      <c r="AG835" s="127"/>
    </row>
    <row r="836" spans="1:33" ht="12.75">
      <c r="A836" s="127"/>
      <c r="B836" s="127"/>
      <c r="C836" s="127"/>
      <c r="D836" s="127"/>
      <c r="E836" s="127"/>
      <c r="F836" s="127"/>
      <c r="G836" s="127"/>
      <c r="H836" s="127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  <c r="AA836" s="127"/>
      <c r="AB836" s="127"/>
      <c r="AC836" s="127"/>
      <c r="AD836" s="127"/>
      <c r="AE836" s="127"/>
      <c r="AF836" s="127"/>
      <c r="AG836" s="127"/>
    </row>
    <row r="837" spans="1:33" ht="12.75">
      <c r="A837" s="127"/>
      <c r="B837" s="127"/>
      <c r="C837" s="127"/>
      <c r="D837" s="127"/>
      <c r="E837" s="127"/>
      <c r="F837" s="127"/>
      <c r="G837" s="127"/>
      <c r="H837" s="127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  <c r="AA837" s="127"/>
      <c r="AB837" s="127"/>
      <c r="AC837" s="127"/>
      <c r="AD837" s="127"/>
      <c r="AE837" s="127"/>
      <c r="AF837" s="127"/>
      <c r="AG837" s="127"/>
    </row>
    <row r="838" spans="1:33" ht="12.75">
      <c r="A838" s="127"/>
      <c r="B838" s="127"/>
      <c r="C838" s="127"/>
      <c r="D838" s="127"/>
      <c r="E838" s="127"/>
      <c r="F838" s="127"/>
      <c r="G838" s="127"/>
      <c r="H838" s="127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  <c r="AA838" s="127"/>
      <c r="AB838" s="127"/>
      <c r="AC838" s="127"/>
      <c r="AD838" s="127"/>
      <c r="AE838" s="127"/>
      <c r="AF838" s="127"/>
      <c r="AG838" s="127"/>
    </row>
    <row r="839" spans="1:33" ht="12.75">
      <c r="A839" s="127"/>
      <c r="B839" s="127"/>
      <c r="C839" s="127"/>
      <c r="D839" s="127"/>
      <c r="E839" s="127"/>
      <c r="F839" s="127"/>
      <c r="G839" s="127"/>
      <c r="H839" s="127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  <c r="AA839" s="127"/>
      <c r="AB839" s="127"/>
      <c r="AC839" s="127"/>
      <c r="AD839" s="127"/>
      <c r="AE839" s="127"/>
      <c r="AF839" s="127"/>
      <c r="AG839" s="127"/>
    </row>
    <row r="840" spans="1:33" ht="12.75">
      <c r="A840" s="127"/>
      <c r="B840" s="127"/>
      <c r="C840" s="127"/>
      <c r="D840" s="127"/>
      <c r="E840" s="127"/>
      <c r="F840" s="127"/>
      <c r="G840" s="127"/>
      <c r="H840" s="127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  <c r="AA840" s="127"/>
      <c r="AB840" s="127"/>
      <c r="AC840" s="127"/>
      <c r="AD840" s="127"/>
      <c r="AE840" s="127"/>
      <c r="AF840" s="127"/>
      <c r="AG840" s="127"/>
    </row>
    <row r="841" spans="1:33" ht="12.75">
      <c r="A841" s="127"/>
      <c r="B841" s="127"/>
      <c r="C841" s="127"/>
      <c r="D841" s="127"/>
      <c r="E841" s="127"/>
      <c r="F841" s="127"/>
      <c r="G841" s="127"/>
      <c r="H841" s="127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  <c r="AA841" s="127"/>
      <c r="AB841" s="127"/>
      <c r="AC841" s="127"/>
      <c r="AD841" s="127"/>
      <c r="AE841" s="127"/>
      <c r="AF841" s="127"/>
      <c r="AG841" s="127"/>
    </row>
    <row r="842" spans="1:33" ht="12.75">
      <c r="A842" s="127"/>
      <c r="B842" s="127"/>
      <c r="C842" s="127"/>
      <c r="D842" s="127"/>
      <c r="E842" s="127"/>
      <c r="F842" s="127"/>
      <c r="G842" s="127"/>
      <c r="H842" s="127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  <c r="AA842" s="127"/>
      <c r="AB842" s="127"/>
      <c r="AC842" s="127"/>
      <c r="AD842" s="127"/>
      <c r="AE842" s="127"/>
      <c r="AF842" s="127"/>
      <c r="AG842" s="127"/>
    </row>
    <row r="843" spans="1:33" ht="12.75">
      <c r="A843" s="127"/>
      <c r="B843" s="127"/>
      <c r="C843" s="127"/>
      <c r="D843" s="127"/>
      <c r="E843" s="127"/>
      <c r="F843" s="127"/>
      <c r="G843" s="127"/>
      <c r="H843" s="127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  <c r="AA843" s="127"/>
      <c r="AB843" s="127"/>
      <c r="AC843" s="127"/>
      <c r="AD843" s="127"/>
      <c r="AE843" s="127"/>
      <c r="AF843" s="127"/>
      <c r="AG843" s="127"/>
    </row>
    <row r="844" spans="1:33" ht="12.75">
      <c r="A844" s="127"/>
      <c r="B844" s="127"/>
      <c r="C844" s="127"/>
      <c r="D844" s="127"/>
      <c r="E844" s="127"/>
      <c r="F844" s="127"/>
      <c r="G844" s="127"/>
      <c r="H844" s="127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  <c r="AA844" s="127"/>
      <c r="AB844" s="127"/>
      <c r="AC844" s="127"/>
      <c r="AD844" s="127"/>
      <c r="AE844" s="127"/>
      <c r="AF844" s="127"/>
      <c r="AG844" s="127"/>
    </row>
    <row r="845" spans="1:33" ht="12.75">
      <c r="A845" s="127"/>
      <c r="B845" s="127"/>
      <c r="C845" s="127"/>
      <c r="D845" s="127"/>
      <c r="E845" s="127"/>
      <c r="F845" s="127"/>
      <c r="G845" s="127"/>
      <c r="H845" s="127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  <c r="AA845" s="127"/>
      <c r="AB845" s="127"/>
      <c r="AC845" s="127"/>
      <c r="AD845" s="127"/>
      <c r="AE845" s="127"/>
      <c r="AF845" s="127"/>
      <c r="AG845" s="127"/>
    </row>
    <row r="846" spans="1:33" ht="12.75">
      <c r="A846" s="127"/>
      <c r="B846" s="127"/>
      <c r="C846" s="127"/>
      <c r="D846" s="127"/>
      <c r="E846" s="127"/>
      <c r="F846" s="127"/>
      <c r="G846" s="127"/>
      <c r="H846" s="127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  <c r="AA846" s="127"/>
      <c r="AB846" s="127"/>
      <c r="AC846" s="127"/>
      <c r="AD846" s="127"/>
      <c r="AE846" s="127"/>
      <c r="AF846" s="127"/>
      <c r="AG846" s="127"/>
    </row>
    <row r="847" spans="1:33" ht="12.75">
      <c r="A847" s="127"/>
      <c r="B847" s="127"/>
      <c r="C847" s="127"/>
      <c r="D847" s="127"/>
      <c r="E847" s="127"/>
      <c r="F847" s="127"/>
      <c r="G847" s="127"/>
      <c r="H847" s="127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  <c r="AA847" s="127"/>
      <c r="AB847" s="127"/>
      <c r="AC847" s="127"/>
      <c r="AD847" s="127"/>
      <c r="AE847" s="127"/>
      <c r="AF847" s="127"/>
      <c r="AG847" s="127"/>
    </row>
    <row r="848" spans="1:33" ht="12.75">
      <c r="A848" s="127"/>
      <c r="B848" s="127"/>
      <c r="C848" s="127"/>
      <c r="D848" s="127"/>
      <c r="E848" s="127"/>
      <c r="F848" s="127"/>
      <c r="G848" s="127"/>
      <c r="H848" s="127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  <c r="AA848" s="127"/>
      <c r="AB848" s="127"/>
      <c r="AC848" s="127"/>
      <c r="AD848" s="127"/>
      <c r="AE848" s="127"/>
      <c r="AF848" s="127"/>
      <c r="AG848" s="127"/>
    </row>
    <row r="849" spans="1:33" ht="12.75">
      <c r="A849" s="127"/>
      <c r="B849" s="127"/>
      <c r="C849" s="127"/>
      <c r="D849" s="127"/>
      <c r="E849" s="127"/>
      <c r="F849" s="127"/>
      <c r="G849" s="127"/>
      <c r="H849" s="127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  <c r="AA849" s="127"/>
      <c r="AB849" s="127"/>
      <c r="AC849" s="127"/>
      <c r="AD849" s="127"/>
      <c r="AE849" s="127"/>
      <c r="AF849" s="127"/>
      <c r="AG849" s="127"/>
    </row>
    <row r="850" spans="1:33" ht="12.75">
      <c r="A850" s="127"/>
      <c r="B850" s="127"/>
      <c r="C850" s="127"/>
      <c r="D850" s="127"/>
      <c r="E850" s="127"/>
      <c r="F850" s="127"/>
      <c r="G850" s="127"/>
      <c r="H850" s="127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  <c r="AA850" s="127"/>
      <c r="AB850" s="127"/>
      <c r="AC850" s="127"/>
      <c r="AD850" s="127"/>
      <c r="AE850" s="127"/>
      <c r="AF850" s="127"/>
      <c r="AG850" s="127"/>
    </row>
    <row r="851" spans="1:33" ht="12.75">
      <c r="A851" s="127"/>
      <c r="B851" s="127"/>
      <c r="C851" s="127"/>
      <c r="D851" s="127"/>
      <c r="E851" s="127"/>
      <c r="F851" s="127"/>
      <c r="G851" s="127"/>
      <c r="H851" s="127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  <c r="AA851" s="127"/>
      <c r="AB851" s="127"/>
      <c r="AC851" s="127"/>
      <c r="AD851" s="127"/>
      <c r="AE851" s="127"/>
      <c r="AF851" s="127"/>
      <c r="AG851" s="127"/>
    </row>
    <row r="852" spans="1:33" ht="12.75">
      <c r="A852" s="127"/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  <c r="AA852" s="127"/>
      <c r="AB852" s="127"/>
      <c r="AC852" s="127"/>
      <c r="AD852" s="127"/>
      <c r="AE852" s="127"/>
      <c r="AF852" s="127"/>
      <c r="AG852" s="127"/>
    </row>
    <row r="853" spans="1:33" ht="12.75">
      <c r="A853" s="127"/>
      <c r="B853" s="127"/>
      <c r="C853" s="127"/>
      <c r="D853" s="127"/>
      <c r="E853" s="127"/>
      <c r="F853" s="127"/>
      <c r="G853" s="127"/>
      <c r="H853" s="127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  <c r="AA853" s="127"/>
      <c r="AB853" s="127"/>
      <c r="AC853" s="127"/>
      <c r="AD853" s="127"/>
      <c r="AE853" s="127"/>
      <c r="AF853" s="127"/>
      <c r="AG853" s="127"/>
    </row>
    <row r="854" spans="1:33" ht="12.75">
      <c r="A854" s="127"/>
      <c r="B854" s="127"/>
      <c r="C854" s="127"/>
      <c r="D854" s="127"/>
      <c r="E854" s="127"/>
      <c r="F854" s="127"/>
      <c r="G854" s="127"/>
      <c r="H854" s="127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  <c r="AA854" s="127"/>
      <c r="AB854" s="127"/>
      <c r="AC854" s="127"/>
      <c r="AD854" s="127"/>
      <c r="AE854" s="127"/>
      <c r="AF854" s="127"/>
      <c r="AG854" s="127"/>
    </row>
    <row r="855" spans="1:33" ht="12.75">
      <c r="A855" s="127"/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  <c r="AA855" s="127"/>
      <c r="AB855" s="127"/>
      <c r="AC855" s="127"/>
      <c r="AD855" s="127"/>
      <c r="AE855" s="127"/>
      <c r="AF855" s="127"/>
      <c r="AG855" s="127"/>
    </row>
    <row r="856" spans="1:33" ht="12.75">
      <c r="A856" s="127"/>
      <c r="B856" s="127"/>
      <c r="C856" s="127"/>
      <c r="D856" s="127"/>
      <c r="E856" s="127"/>
      <c r="F856" s="127"/>
      <c r="G856" s="127"/>
      <c r="H856" s="127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  <c r="AA856" s="127"/>
      <c r="AB856" s="127"/>
      <c r="AC856" s="127"/>
      <c r="AD856" s="127"/>
      <c r="AE856" s="127"/>
      <c r="AF856" s="127"/>
      <c r="AG856" s="127"/>
    </row>
    <row r="857" spans="1:33" ht="12.75">
      <c r="A857" s="127"/>
      <c r="B857" s="127"/>
      <c r="C857" s="127"/>
      <c r="D857" s="127"/>
      <c r="E857" s="127"/>
      <c r="F857" s="127"/>
      <c r="G857" s="127"/>
      <c r="H857" s="127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  <c r="AA857" s="127"/>
      <c r="AB857" s="127"/>
      <c r="AC857" s="127"/>
      <c r="AD857" s="127"/>
      <c r="AE857" s="127"/>
      <c r="AF857" s="127"/>
      <c r="AG857" s="127"/>
    </row>
    <row r="858" spans="1:33" ht="12.75">
      <c r="A858" s="127"/>
      <c r="B858" s="127"/>
      <c r="C858" s="127"/>
      <c r="D858" s="127"/>
      <c r="E858" s="127"/>
      <c r="F858" s="127"/>
      <c r="G858" s="127"/>
      <c r="H858" s="127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  <c r="AA858" s="127"/>
      <c r="AB858" s="127"/>
      <c r="AC858" s="127"/>
      <c r="AD858" s="127"/>
      <c r="AE858" s="127"/>
      <c r="AF858" s="127"/>
      <c r="AG858" s="127"/>
    </row>
    <row r="859" spans="1:33" ht="12.75">
      <c r="A859" s="127"/>
      <c r="B859" s="127"/>
      <c r="C859" s="127"/>
      <c r="D859" s="127"/>
      <c r="E859" s="127"/>
      <c r="F859" s="127"/>
      <c r="G859" s="127"/>
      <c r="H859" s="127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  <c r="AA859" s="127"/>
      <c r="AB859" s="127"/>
      <c r="AC859" s="127"/>
      <c r="AD859" s="127"/>
      <c r="AE859" s="127"/>
      <c r="AF859" s="127"/>
      <c r="AG859" s="127"/>
    </row>
    <row r="860" spans="1:33" ht="12.75">
      <c r="A860" s="127"/>
      <c r="B860" s="127"/>
      <c r="C860" s="127"/>
      <c r="D860" s="127"/>
      <c r="E860" s="127"/>
      <c r="F860" s="127"/>
      <c r="G860" s="127"/>
      <c r="H860" s="127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  <c r="AA860" s="127"/>
      <c r="AB860" s="127"/>
      <c r="AC860" s="127"/>
      <c r="AD860" s="127"/>
      <c r="AE860" s="127"/>
      <c r="AF860" s="127"/>
      <c r="AG860" s="127"/>
    </row>
    <row r="861" spans="1:33" ht="12.75">
      <c r="A861" s="127"/>
      <c r="B861" s="127"/>
      <c r="C861" s="127"/>
      <c r="D861" s="127"/>
      <c r="E861" s="127"/>
      <c r="F861" s="127"/>
      <c r="G861" s="127"/>
      <c r="H861" s="127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  <c r="AA861" s="127"/>
      <c r="AB861" s="127"/>
      <c r="AC861" s="127"/>
      <c r="AD861" s="127"/>
      <c r="AE861" s="127"/>
      <c r="AF861" s="127"/>
      <c r="AG861" s="127"/>
    </row>
    <row r="862" spans="1:33" ht="12.75">
      <c r="A862" s="127"/>
      <c r="B862" s="127"/>
      <c r="C862" s="127"/>
      <c r="D862" s="127"/>
      <c r="E862" s="127"/>
      <c r="F862" s="127"/>
      <c r="G862" s="127"/>
      <c r="H862" s="127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  <c r="AA862" s="127"/>
      <c r="AB862" s="127"/>
      <c r="AC862" s="127"/>
      <c r="AD862" s="127"/>
      <c r="AE862" s="127"/>
      <c r="AF862" s="127"/>
      <c r="AG862" s="127"/>
    </row>
    <row r="863" spans="1:33" ht="12.75">
      <c r="A863" s="127"/>
      <c r="B863" s="127"/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  <c r="AA863" s="127"/>
      <c r="AB863" s="127"/>
      <c r="AC863" s="127"/>
      <c r="AD863" s="127"/>
      <c r="AE863" s="127"/>
      <c r="AF863" s="127"/>
      <c r="AG863" s="127"/>
    </row>
    <row r="864" spans="1:33" ht="12.75">
      <c r="A864" s="127"/>
      <c r="B864" s="127"/>
      <c r="C864" s="127"/>
      <c r="D864" s="127"/>
      <c r="E864" s="127"/>
      <c r="F864" s="127"/>
      <c r="G864" s="127"/>
      <c r="H864" s="127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  <c r="AA864" s="127"/>
      <c r="AB864" s="127"/>
      <c r="AC864" s="127"/>
      <c r="AD864" s="127"/>
      <c r="AE864" s="127"/>
      <c r="AF864" s="127"/>
      <c r="AG864" s="127"/>
    </row>
    <row r="865" spans="1:33" ht="12.75">
      <c r="A865" s="127"/>
      <c r="B865" s="127"/>
      <c r="C865" s="127"/>
      <c r="D865" s="127"/>
      <c r="E865" s="127"/>
      <c r="F865" s="127"/>
      <c r="G865" s="127"/>
      <c r="H865" s="127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  <c r="AA865" s="127"/>
      <c r="AB865" s="127"/>
      <c r="AC865" s="127"/>
      <c r="AD865" s="127"/>
      <c r="AE865" s="127"/>
      <c r="AF865" s="127"/>
      <c r="AG865" s="127"/>
    </row>
    <row r="866" spans="1:33" ht="12.75">
      <c r="A866" s="127"/>
      <c r="B866" s="127"/>
      <c r="C866" s="127"/>
      <c r="D866" s="127"/>
      <c r="E866" s="127"/>
      <c r="F866" s="127"/>
      <c r="G866" s="127"/>
      <c r="H866" s="127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  <c r="AA866" s="127"/>
      <c r="AB866" s="127"/>
      <c r="AC866" s="127"/>
      <c r="AD866" s="127"/>
      <c r="AE866" s="127"/>
      <c r="AF866" s="127"/>
      <c r="AG866" s="127"/>
    </row>
    <row r="867" spans="1:33" ht="12.75">
      <c r="A867" s="127"/>
      <c r="B867" s="127"/>
      <c r="C867" s="127"/>
      <c r="D867" s="127"/>
      <c r="E867" s="127"/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  <c r="AA867" s="127"/>
      <c r="AB867" s="127"/>
      <c r="AC867" s="127"/>
      <c r="AD867" s="127"/>
      <c r="AE867" s="127"/>
      <c r="AF867" s="127"/>
      <c r="AG867" s="127"/>
    </row>
    <row r="868" spans="1:33" ht="12.75">
      <c r="A868" s="127"/>
      <c r="B868" s="127"/>
      <c r="C868" s="127"/>
      <c r="D868" s="127"/>
      <c r="E868" s="127"/>
      <c r="F868" s="127"/>
      <c r="G868" s="127"/>
      <c r="H868" s="127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  <c r="AA868" s="127"/>
      <c r="AB868" s="127"/>
      <c r="AC868" s="127"/>
      <c r="AD868" s="127"/>
      <c r="AE868" s="127"/>
      <c r="AF868" s="127"/>
      <c r="AG868" s="127"/>
    </row>
    <row r="869" spans="1:33" ht="12.75">
      <c r="A869" s="127"/>
      <c r="B869" s="127"/>
      <c r="C869" s="127"/>
      <c r="D869" s="127"/>
      <c r="E869" s="127"/>
      <c r="F869" s="127"/>
      <c r="G869" s="127"/>
      <c r="H869" s="127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  <c r="AA869" s="127"/>
      <c r="AB869" s="127"/>
      <c r="AC869" s="127"/>
      <c r="AD869" s="127"/>
      <c r="AE869" s="127"/>
      <c r="AF869" s="127"/>
      <c r="AG869" s="127"/>
    </row>
    <row r="870" spans="1:33" ht="12.75">
      <c r="A870" s="127"/>
      <c r="B870" s="127"/>
      <c r="C870" s="127"/>
      <c r="D870" s="127"/>
      <c r="E870" s="127"/>
      <c r="F870" s="127"/>
      <c r="G870" s="127"/>
      <c r="H870" s="127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  <c r="AA870" s="127"/>
      <c r="AB870" s="127"/>
      <c r="AC870" s="127"/>
      <c r="AD870" s="127"/>
      <c r="AE870" s="127"/>
      <c r="AF870" s="127"/>
      <c r="AG870" s="127"/>
    </row>
    <row r="871" spans="1:33" ht="12.75">
      <c r="A871" s="127"/>
      <c r="B871" s="127"/>
      <c r="C871" s="127"/>
      <c r="D871" s="127"/>
      <c r="E871" s="127"/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  <c r="AA871" s="127"/>
      <c r="AB871" s="127"/>
      <c r="AC871" s="127"/>
      <c r="AD871" s="127"/>
      <c r="AE871" s="127"/>
      <c r="AF871" s="127"/>
      <c r="AG871" s="127"/>
    </row>
    <row r="872" spans="1:33" ht="12.75">
      <c r="A872" s="127"/>
      <c r="B872" s="127"/>
      <c r="C872" s="127"/>
      <c r="D872" s="127"/>
      <c r="E872" s="127"/>
      <c r="F872" s="127"/>
      <c r="G872" s="127"/>
      <c r="H872" s="127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  <c r="AA872" s="127"/>
      <c r="AB872" s="127"/>
      <c r="AC872" s="127"/>
      <c r="AD872" s="127"/>
      <c r="AE872" s="127"/>
      <c r="AF872" s="127"/>
      <c r="AG872" s="127"/>
    </row>
    <row r="873" spans="1:33" ht="12.75">
      <c r="A873" s="127"/>
      <c r="B873" s="127"/>
      <c r="C873" s="127"/>
      <c r="D873" s="127"/>
      <c r="E873" s="127"/>
      <c r="F873" s="127"/>
      <c r="G873" s="127"/>
      <c r="H873" s="127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  <c r="AA873" s="127"/>
      <c r="AB873" s="127"/>
      <c r="AC873" s="127"/>
      <c r="AD873" s="127"/>
      <c r="AE873" s="127"/>
      <c r="AF873" s="127"/>
      <c r="AG873" s="127"/>
    </row>
    <row r="874" spans="1:33" ht="12.75">
      <c r="A874" s="127"/>
      <c r="B874" s="127"/>
      <c r="C874" s="127"/>
      <c r="D874" s="127"/>
      <c r="E874" s="127"/>
      <c r="F874" s="127"/>
      <c r="G874" s="127"/>
      <c r="H874" s="127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  <c r="AA874" s="127"/>
      <c r="AB874" s="127"/>
      <c r="AC874" s="127"/>
      <c r="AD874" s="127"/>
      <c r="AE874" s="127"/>
      <c r="AF874" s="127"/>
      <c r="AG874" s="127"/>
    </row>
    <row r="875" spans="1:33" ht="12.75">
      <c r="A875" s="127"/>
      <c r="B875" s="127"/>
      <c r="C875" s="127"/>
      <c r="D875" s="127"/>
      <c r="E875" s="127"/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  <c r="AA875" s="127"/>
      <c r="AB875" s="127"/>
      <c r="AC875" s="127"/>
      <c r="AD875" s="127"/>
      <c r="AE875" s="127"/>
      <c r="AF875" s="127"/>
      <c r="AG875" s="127"/>
    </row>
    <row r="876" spans="1:33" ht="12.75">
      <c r="A876" s="127"/>
      <c r="B876" s="127"/>
      <c r="C876" s="127"/>
      <c r="D876" s="127"/>
      <c r="E876" s="127"/>
      <c r="F876" s="127"/>
      <c r="G876" s="127"/>
      <c r="H876" s="127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  <c r="AA876" s="127"/>
      <c r="AB876" s="127"/>
      <c r="AC876" s="127"/>
      <c r="AD876" s="127"/>
      <c r="AE876" s="127"/>
      <c r="AF876" s="127"/>
      <c r="AG876" s="127"/>
    </row>
    <row r="877" spans="1:33" ht="12.75">
      <c r="A877" s="127"/>
      <c r="B877" s="127"/>
      <c r="C877" s="127"/>
      <c r="D877" s="127"/>
      <c r="E877" s="127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  <c r="AF877" s="127"/>
      <c r="AG877" s="127"/>
    </row>
    <row r="878" spans="1:33" ht="12.75">
      <c r="A878" s="127"/>
      <c r="B878" s="127"/>
      <c r="C878" s="127"/>
      <c r="D878" s="127"/>
      <c r="E878" s="127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  <c r="AF878" s="127"/>
      <c r="AG878" s="127"/>
    </row>
    <row r="879" spans="1:33" ht="12.75">
      <c r="A879" s="127"/>
      <c r="B879" s="127"/>
      <c r="C879" s="127"/>
      <c r="D879" s="127"/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  <c r="AF879" s="127"/>
      <c r="AG879" s="127"/>
    </row>
    <row r="880" spans="1:33" ht="12.75">
      <c r="A880" s="127"/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  <c r="AF880" s="127"/>
      <c r="AG880" s="127"/>
    </row>
    <row r="881" spans="1:33" ht="12.75">
      <c r="A881" s="127"/>
      <c r="B881" s="127"/>
      <c r="C881" s="127"/>
      <c r="D881" s="127"/>
      <c r="E881" s="127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  <c r="AF881" s="127"/>
      <c r="AG881" s="127"/>
    </row>
    <row r="882" spans="1:33" ht="12.75">
      <c r="A882" s="127"/>
      <c r="B882" s="127"/>
      <c r="C882" s="127"/>
      <c r="D882" s="127"/>
      <c r="E882" s="127"/>
      <c r="F882" s="127"/>
      <c r="G882" s="127"/>
      <c r="H882" s="127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  <c r="AA882" s="127"/>
      <c r="AB882" s="127"/>
      <c r="AC882" s="127"/>
      <c r="AD882" s="127"/>
      <c r="AE882" s="127"/>
      <c r="AF882" s="127"/>
      <c r="AG882" s="127"/>
    </row>
    <row r="883" spans="1:33" ht="12.75">
      <c r="A883" s="127"/>
      <c r="B883" s="127"/>
      <c r="C883" s="127"/>
      <c r="D883" s="127"/>
      <c r="E883" s="127"/>
      <c r="F883" s="127"/>
      <c r="G883" s="127"/>
      <c r="H883" s="127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  <c r="AA883" s="127"/>
      <c r="AB883" s="127"/>
      <c r="AC883" s="127"/>
      <c r="AD883" s="127"/>
      <c r="AE883" s="127"/>
      <c r="AF883" s="127"/>
      <c r="AG883" s="127"/>
    </row>
    <row r="884" spans="1:33" ht="12.75">
      <c r="A884" s="127"/>
      <c r="B884" s="127"/>
      <c r="C884" s="127"/>
      <c r="D884" s="127"/>
      <c r="E884" s="127"/>
      <c r="F884" s="127"/>
      <c r="G884" s="127"/>
      <c r="H884" s="127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  <c r="AA884" s="127"/>
      <c r="AB884" s="127"/>
      <c r="AC884" s="127"/>
      <c r="AD884" s="127"/>
      <c r="AE884" s="127"/>
      <c r="AF884" s="127"/>
      <c r="AG884" s="127"/>
    </row>
    <row r="885" spans="1:33" ht="12.75">
      <c r="A885" s="127"/>
      <c r="B885" s="127"/>
      <c r="C885" s="127"/>
      <c r="D885" s="127"/>
      <c r="E885" s="127"/>
      <c r="F885" s="127"/>
      <c r="G885" s="127"/>
      <c r="H885" s="127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  <c r="AA885" s="127"/>
      <c r="AB885" s="127"/>
      <c r="AC885" s="127"/>
      <c r="AD885" s="127"/>
      <c r="AE885" s="127"/>
      <c r="AF885" s="127"/>
      <c r="AG885" s="127"/>
    </row>
    <row r="886" spans="1:33" ht="12.75">
      <c r="A886" s="127"/>
      <c r="B886" s="127"/>
      <c r="C886" s="127"/>
      <c r="D886" s="127"/>
      <c r="E886" s="127"/>
      <c r="F886" s="127"/>
      <c r="G886" s="127"/>
      <c r="H886" s="127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  <c r="AA886" s="127"/>
      <c r="AB886" s="127"/>
      <c r="AC886" s="127"/>
      <c r="AD886" s="127"/>
      <c r="AE886" s="127"/>
      <c r="AF886" s="127"/>
      <c r="AG886" s="127"/>
    </row>
    <row r="887" spans="1:33" ht="12.75">
      <c r="A887" s="127"/>
      <c r="B887" s="127"/>
      <c r="C887" s="127"/>
      <c r="D887" s="127"/>
      <c r="E887" s="127"/>
      <c r="F887" s="127"/>
      <c r="G887" s="127"/>
      <c r="H887" s="127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  <c r="AA887" s="127"/>
      <c r="AB887" s="127"/>
      <c r="AC887" s="127"/>
      <c r="AD887" s="127"/>
      <c r="AE887" s="127"/>
      <c r="AF887" s="127"/>
      <c r="AG887" s="127"/>
    </row>
    <row r="888" spans="1:33" ht="12.75">
      <c r="A888" s="127"/>
      <c r="B888" s="127"/>
      <c r="C888" s="127"/>
      <c r="D888" s="127"/>
      <c r="E888" s="127"/>
      <c r="F888" s="127"/>
      <c r="G888" s="127"/>
      <c r="H888" s="127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  <c r="AA888" s="127"/>
      <c r="AB888" s="127"/>
      <c r="AC888" s="127"/>
      <c r="AD888" s="127"/>
      <c r="AE888" s="127"/>
      <c r="AF888" s="127"/>
      <c r="AG888" s="127"/>
    </row>
    <row r="889" spans="1:33" ht="12.75">
      <c r="A889" s="127"/>
      <c r="B889" s="127"/>
      <c r="C889" s="127"/>
      <c r="D889" s="127"/>
      <c r="E889" s="127"/>
      <c r="F889" s="127"/>
      <c r="G889" s="127"/>
      <c r="H889" s="127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  <c r="AA889" s="127"/>
      <c r="AB889" s="127"/>
      <c r="AC889" s="127"/>
      <c r="AD889" s="127"/>
      <c r="AE889" s="127"/>
      <c r="AF889" s="127"/>
      <c r="AG889" s="127"/>
    </row>
    <row r="890" spans="1:33" ht="12.75">
      <c r="A890" s="127"/>
      <c r="B890" s="127"/>
      <c r="C890" s="127"/>
      <c r="D890" s="127"/>
      <c r="E890" s="127"/>
      <c r="F890" s="127"/>
      <c r="G890" s="127"/>
      <c r="H890" s="127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  <c r="AA890" s="127"/>
      <c r="AB890" s="127"/>
      <c r="AC890" s="127"/>
      <c r="AD890" s="127"/>
      <c r="AE890" s="127"/>
      <c r="AF890" s="127"/>
      <c r="AG890" s="127"/>
    </row>
    <row r="891" spans="1:33" ht="12.75">
      <c r="A891" s="127"/>
      <c r="B891" s="127"/>
      <c r="C891" s="127"/>
      <c r="D891" s="127"/>
      <c r="E891" s="127"/>
      <c r="F891" s="127"/>
      <c r="G891" s="127"/>
      <c r="H891" s="127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  <c r="AA891" s="127"/>
      <c r="AB891" s="127"/>
      <c r="AC891" s="127"/>
      <c r="AD891" s="127"/>
      <c r="AE891" s="127"/>
      <c r="AF891" s="127"/>
      <c r="AG891" s="127"/>
    </row>
    <row r="892" spans="1:33" ht="12.75">
      <c r="A892" s="127"/>
      <c r="B892" s="127"/>
      <c r="C892" s="127"/>
      <c r="D892" s="127"/>
      <c r="E892" s="127"/>
      <c r="F892" s="127"/>
      <c r="G892" s="127"/>
      <c r="H892" s="127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  <c r="AA892" s="127"/>
      <c r="AB892" s="127"/>
      <c r="AC892" s="127"/>
      <c r="AD892" s="127"/>
      <c r="AE892" s="127"/>
      <c r="AF892" s="127"/>
      <c r="AG892" s="127"/>
    </row>
    <row r="893" spans="1:33" ht="12.75">
      <c r="A893" s="127"/>
      <c r="B893" s="127"/>
      <c r="C893" s="127"/>
      <c r="D893" s="127"/>
      <c r="E893" s="127"/>
      <c r="F893" s="127"/>
      <c r="G893" s="127"/>
      <c r="H893" s="127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  <c r="AA893" s="127"/>
      <c r="AB893" s="127"/>
      <c r="AC893" s="127"/>
      <c r="AD893" s="127"/>
      <c r="AE893" s="127"/>
      <c r="AF893" s="127"/>
      <c r="AG893" s="127"/>
    </row>
    <row r="894" spans="1:33" ht="12.75">
      <c r="A894" s="127"/>
      <c r="B894" s="127"/>
      <c r="C894" s="127"/>
      <c r="D894" s="127"/>
      <c r="E894" s="127"/>
      <c r="F894" s="127"/>
      <c r="G894" s="127"/>
      <c r="H894" s="127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  <c r="AA894" s="127"/>
      <c r="AB894" s="127"/>
      <c r="AC894" s="127"/>
      <c r="AD894" s="127"/>
      <c r="AE894" s="127"/>
      <c r="AF894" s="127"/>
      <c r="AG894" s="127"/>
    </row>
    <row r="895" spans="1:33" ht="12.75">
      <c r="A895" s="127"/>
      <c r="B895" s="127"/>
      <c r="C895" s="127"/>
      <c r="D895" s="127"/>
      <c r="E895" s="127"/>
      <c r="F895" s="127"/>
      <c r="G895" s="127"/>
      <c r="H895" s="127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  <c r="AA895" s="127"/>
      <c r="AB895" s="127"/>
      <c r="AC895" s="127"/>
      <c r="AD895" s="127"/>
      <c r="AE895" s="127"/>
      <c r="AF895" s="127"/>
      <c r="AG895" s="127"/>
    </row>
    <row r="896" spans="1:33" ht="12.75">
      <c r="A896" s="127"/>
      <c r="B896" s="127"/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  <c r="AA896" s="127"/>
      <c r="AB896" s="127"/>
      <c r="AC896" s="127"/>
      <c r="AD896" s="127"/>
      <c r="AE896" s="127"/>
      <c r="AF896" s="127"/>
      <c r="AG896" s="127"/>
    </row>
    <row r="897" spans="1:33" ht="12.75">
      <c r="A897" s="127"/>
      <c r="B897" s="127"/>
      <c r="C897" s="127"/>
      <c r="D897" s="127"/>
      <c r="E897" s="127"/>
      <c r="F897" s="127"/>
      <c r="G897" s="127"/>
      <c r="H897" s="127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  <c r="AA897" s="127"/>
      <c r="AB897" s="127"/>
      <c r="AC897" s="127"/>
      <c r="AD897" s="127"/>
      <c r="AE897" s="127"/>
      <c r="AF897" s="127"/>
      <c r="AG897" s="127"/>
    </row>
    <row r="898" spans="1:33" ht="12.75">
      <c r="A898" s="127"/>
      <c r="B898" s="127"/>
      <c r="C898" s="127"/>
      <c r="D898" s="127"/>
      <c r="E898" s="127"/>
      <c r="F898" s="127"/>
      <c r="G898" s="127"/>
      <c r="H898" s="127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  <c r="AA898" s="127"/>
      <c r="AB898" s="127"/>
      <c r="AC898" s="127"/>
      <c r="AD898" s="127"/>
      <c r="AE898" s="127"/>
      <c r="AF898" s="127"/>
      <c r="AG898" s="127"/>
    </row>
    <row r="899" spans="1:33" ht="12.75">
      <c r="A899" s="127"/>
      <c r="B899" s="127"/>
      <c r="C899" s="127"/>
      <c r="D899" s="127"/>
      <c r="E899" s="127"/>
      <c r="F899" s="127"/>
      <c r="G899" s="127"/>
      <c r="H899" s="127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  <c r="AA899" s="127"/>
      <c r="AB899" s="127"/>
      <c r="AC899" s="127"/>
      <c r="AD899" s="127"/>
      <c r="AE899" s="127"/>
      <c r="AF899" s="127"/>
      <c r="AG899" s="127"/>
    </row>
    <row r="900" spans="1:33" ht="12.75">
      <c r="A900" s="127"/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  <c r="AA900" s="127"/>
      <c r="AB900" s="127"/>
      <c r="AC900" s="127"/>
      <c r="AD900" s="127"/>
      <c r="AE900" s="127"/>
      <c r="AF900" s="127"/>
      <c r="AG900" s="127"/>
    </row>
    <row r="901" spans="1:33" ht="12.75">
      <c r="A901" s="127"/>
      <c r="B901" s="127"/>
      <c r="C901" s="127"/>
      <c r="D901" s="127"/>
      <c r="E901" s="127"/>
      <c r="F901" s="127"/>
      <c r="G901" s="127"/>
      <c r="H901" s="127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  <c r="AA901" s="127"/>
      <c r="AB901" s="127"/>
      <c r="AC901" s="127"/>
      <c r="AD901" s="127"/>
      <c r="AE901" s="127"/>
      <c r="AF901" s="127"/>
      <c r="AG901" s="127"/>
    </row>
    <row r="902" spans="1:33" ht="12.75">
      <c r="A902" s="127"/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  <c r="AA902" s="127"/>
      <c r="AB902" s="127"/>
      <c r="AC902" s="127"/>
      <c r="AD902" s="127"/>
      <c r="AE902" s="127"/>
      <c r="AF902" s="127"/>
      <c r="AG902" s="127"/>
    </row>
    <row r="903" spans="1:33" ht="12.75">
      <c r="A903" s="127"/>
      <c r="B903" s="127"/>
      <c r="C903" s="127"/>
      <c r="D903" s="127"/>
      <c r="E903" s="127"/>
      <c r="F903" s="127"/>
      <c r="G903" s="127"/>
      <c r="H903" s="127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  <c r="AA903" s="127"/>
      <c r="AB903" s="127"/>
      <c r="AC903" s="127"/>
      <c r="AD903" s="127"/>
      <c r="AE903" s="127"/>
      <c r="AF903" s="127"/>
      <c r="AG903" s="127"/>
    </row>
    <row r="904" spans="1:33" ht="12.75">
      <c r="A904" s="127"/>
      <c r="B904" s="127"/>
      <c r="C904" s="127"/>
      <c r="D904" s="127"/>
      <c r="E904" s="127"/>
      <c r="F904" s="127"/>
      <c r="G904" s="127"/>
      <c r="H904" s="127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  <c r="AA904" s="127"/>
      <c r="AB904" s="127"/>
      <c r="AC904" s="127"/>
      <c r="AD904" s="127"/>
      <c r="AE904" s="127"/>
      <c r="AF904" s="127"/>
      <c r="AG904" s="127"/>
    </row>
    <row r="905" spans="1:33" ht="12.75">
      <c r="A905" s="127"/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  <c r="AA905" s="127"/>
      <c r="AB905" s="127"/>
      <c r="AC905" s="127"/>
      <c r="AD905" s="127"/>
      <c r="AE905" s="127"/>
      <c r="AF905" s="127"/>
      <c r="AG905" s="127"/>
    </row>
    <row r="906" spans="1:33" ht="12.75">
      <c r="A906" s="127"/>
      <c r="B906" s="127"/>
      <c r="C906" s="127"/>
      <c r="D906" s="127"/>
      <c r="E906" s="127"/>
      <c r="F906" s="127"/>
      <c r="G906" s="127"/>
      <c r="H906" s="127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  <c r="AA906" s="127"/>
      <c r="AB906" s="127"/>
      <c r="AC906" s="127"/>
      <c r="AD906" s="127"/>
      <c r="AE906" s="127"/>
      <c r="AF906" s="127"/>
      <c r="AG906" s="127"/>
    </row>
    <row r="907" spans="1:33" ht="12.75">
      <c r="A907" s="127"/>
      <c r="B907" s="127"/>
      <c r="C907" s="127"/>
      <c r="D907" s="127"/>
      <c r="E907" s="127"/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  <c r="AA907" s="127"/>
      <c r="AB907" s="127"/>
      <c r="AC907" s="127"/>
      <c r="AD907" s="127"/>
      <c r="AE907" s="127"/>
      <c r="AF907" s="127"/>
      <c r="AG907" s="127"/>
    </row>
    <row r="908" spans="1:33" ht="12.75">
      <c r="A908" s="127"/>
      <c r="B908" s="127"/>
      <c r="C908" s="127"/>
      <c r="D908" s="127"/>
      <c r="E908" s="127"/>
      <c r="F908" s="127"/>
      <c r="G908" s="127"/>
      <c r="H908" s="127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  <c r="AA908" s="127"/>
      <c r="AB908" s="127"/>
      <c r="AC908" s="127"/>
      <c r="AD908" s="127"/>
      <c r="AE908" s="127"/>
      <c r="AF908" s="127"/>
      <c r="AG908" s="127"/>
    </row>
    <row r="909" spans="1:33" ht="12.75">
      <c r="A909" s="127"/>
      <c r="B909" s="127"/>
      <c r="C909" s="127"/>
      <c r="D909" s="127"/>
      <c r="E909" s="127"/>
      <c r="F909" s="127"/>
      <c r="G909" s="127"/>
      <c r="H909" s="127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  <c r="AA909" s="127"/>
      <c r="AB909" s="127"/>
      <c r="AC909" s="127"/>
      <c r="AD909" s="127"/>
      <c r="AE909" s="127"/>
      <c r="AF909" s="127"/>
      <c r="AG909" s="127"/>
    </row>
    <row r="910" spans="1:33" ht="12.75">
      <c r="A910" s="127"/>
      <c r="B910" s="127"/>
      <c r="C910" s="127"/>
      <c r="D910" s="127"/>
      <c r="E910" s="127"/>
      <c r="F910" s="127"/>
      <c r="G910" s="127"/>
      <c r="H910" s="127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  <c r="AA910" s="127"/>
      <c r="AB910" s="127"/>
      <c r="AC910" s="127"/>
      <c r="AD910" s="127"/>
      <c r="AE910" s="127"/>
      <c r="AF910" s="127"/>
      <c r="AG910" s="127"/>
    </row>
    <row r="911" spans="1:33" ht="12.75">
      <c r="A911" s="127"/>
      <c r="B911" s="127"/>
      <c r="C911" s="127"/>
      <c r="D911" s="127"/>
      <c r="E911" s="127"/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  <c r="AA911" s="127"/>
      <c r="AB911" s="127"/>
      <c r="AC911" s="127"/>
      <c r="AD911" s="127"/>
      <c r="AE911" s="127"/>
      <c r="AF911" s="127"/>
      <c r="AG911" s="127"/>
    </row>
    <row r="912" spans="1:33" ht="12.75">
      <c r="A912" s="127"/>
      <c r="B912" s="127"/>
      <c r="C912" s="127"/>
      <c r="D912" s="127"/>
      <c r="E912" s="127"/>
      <c r="F912" s="127"/>
      <c r="G912" s="127"/>
      <c r="H912" s="127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  <c r="AA912" s="127"/>
      <c r="AB912" s="127"/>
      <c r="AC912" s="127"/>
      <c r="AD912" s="127"/>
      <c r="AE912" s="127"/>
      <c r="AF912" s="127"/>
      <c r="AG912" s="127"/>
    </row>
    <row r="913" spans="1:33" ht="12.75">
      <c r="A913" s="127"/>
      <c r="B913" s="127"/>
      <c r="C913" s="127"/>
      <c r="D913" s="127"/>
      <c r="E913" s="127"/>
      <c r="F913" s="127"/>
      <c r="G913" s="127"/>
      <c r="H913" s="127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  <c r="AA913" s="127"/>
      <c r="AB913" s="127"/>
      <c r="AC913" s="127"/>
      <c r="AD913" s="127"/>
      <c r="AE913" s="127"/>
      <c r="AF913" s="127"/>
      <c r="AG913" s="127"/>
    </row>
    <row r="914" spans="1:33" ht="12.75">
      <c r="A914" s="127"/>
      <c r="B914" s="127"/>
      <c r="C914" s="127"/>
      <c r="D914" s="127"/>
      <c r="E914" s="127"/>
      <c r="F914" s="127"/>
      <c r="G914" s="127"/>
      <c r="H914" s="127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  <c r="AA914" s="127"/>
      <c r="AB914" s="127"/>
      <c r="AC914" s="127"/>
      <c r="AD914" s="127"/>
      <c r="AE914" s="127"/>
      <c r="AF914" s="127"/>
      <c r="AG914" s="127"/>
    </row>
    <row r="915" spans="1:33" ht="12.75">
      <c r="A915" s="127"/>
      <c r="B915" s="127"/>
      <c r="C915" s="127"/>
      <c r="D915" s="127"/>
      <c r="E915" s="127"/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  <c r="AA915" s="127"/>
      <c r="AB915" s="127"/>
      <c r="AC915" s="127"/>
      <c r="AD915" s="127"/>
      <c r="AE915" s="127"/>
      <c r="AF915" s="127"/>
      <c r="AG915" s="127"/>
    </row>
    <row r="916" spans="1:33" ht="12.75">
      <c r="A916" s="127"/>
      <c r="B916" s="127"/>
      <c r="C916" s="127"/>
      <c r="D916" s="127"/>
      <c r="E916" s="127"/>
      <c r="F916" s="127"/>
      <c r="G916" s="127"/>
      <c r="H916" s="127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  <c r="AA916" s="127"/>
      <c r="AB916" s="127"/>
      <c r="AC916" s="127"/>
      <c r="AD916" s="127"/>
      <c r="AE916" s="127"/>
      <c r="AF916" s="127"/>
      <c r="AG916" s="127"/>
    </row>
    <row r="917" spans="1:33" ht="12.75">
      <c r="A917" s="127"/>
      <c r="B917" s="127"/>
      <c r="C917" s="127"/>
      <c r="D917" s="127"/>
      <c r="E917" s="127"/>
      <c r="F917" s="127"/>
      <c r="G917" s="127"/>
      <c r="H917" s="127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  <c r="AA917" s="127"/>
      <c r="AB917" s="127"/>
      <c r="AC917" s="127"/>
      <c r="AD917" s="127"/>
      <c r="AE917" s="127"/>
      <c r="AF917" s="127"/>
      <c r="AG917" s="127"/>
    </row>
    <row r="918" spans="1:33" ht="12.75">
      <c r="A918" s="127"/>
      <c r="B918" s="127"/>
      <c r="C918" s="127"/>
      <c r="D918" s="127"/>
      <c r="E918" s="127"/>
      <c r="F918" s="127"/>
      <c r="G918" s="127"/>
      <c r="H918" s="127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  <c r="AA918" s="127"/>
      <c r="AB918" s="127"/>
      <c r="AC918" s="127"/>
      <c r="AD918" s="127"/>
      <c r="AE918" s="127"/>
      <c r="AF918" s="127"/>
      <c r="AG918" s="127"/>
    </row>
    <row r="919" spans="1:33" ht="12.75">
      <c r="A919" s="127"/>
      <c r="B919" s="127"/>
      <c r="C919" s="127"/>
      <c r="D919" s="127"/>
      <c r="E919" s="127"/>
      <c r="F919" s="127"/>
      <c r="G919" s="127"/>
      <c r="H919" s="127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  <c r="AA919" s="127"/>
      <c r="AB919" s="127"/>
      <c r="AC919" s="127"/>
      <c r="AD919" s="127"/>
      <c r="AE919" s="127"/>
      <c r="AF919" s="127"/>
      <c r="AG919" s="127"/>
    </row>
    <row r="920" spans="1:33" ht="12.75">
      <c r="A920" s="127"/>
      <c r="B920" s="127"/>
      <c r="C920" s="127"/>
      <c r="D920" s="127"/>
      <c r="E920" s="127"/>
      <c r="F920" s="127"/>
      <c r="G920" s="127"/>
      <c r="H920" s="127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  <c r="AA920" s="127"/>
      <c r="AB920" s="127"/>
      <c r="AC920" s="127"/>
      <c r="AD920" s="127"/>
      <c r="AE920" s="127"/>
      <c r="AF920" s="127"/>
      <c r="AG920" s="127"/>
    </row>
    <row r="921" spans="1:33" ht="12.75">
      <c r="A921" s="127"/>
      <c r="B921" s="127"/>
      <c r="C921" s="127"/>
      <c r="D921" s="127"/>
      <c r="E921" s="127"/>
      <c r="F921" s="127"/>
      <c r="G921" s="127"/>
      <c r="H921" s="127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  <c r="AA921" s="127"/>
      <c r="AB921" s="127"/>
      <c r="AC921" s="127"/>
      <c r="AD921" s="127"/>
      <c r="AE921" s="127"/>
      <c r="AF921" s="127"/>
      <c r="AG921" s="127"/>
    </row>
    <row r="922" spans="1:33" ht="12.75">
      <c r="A922" s="127"/>
      <c r="B922" s="127"/>
      <c r="C922" s="127"/>
      <c r="D922" s="127"/>
      <c r="E922" s="127"/>
      <c r="F922" s="127"/>
      <c r="G922" s="127"/>
      <c r="H922" s="127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  <c r="AA922" s="127"/>
      <c r="AB922" s="127"/>
      <c r="AC922" s="127"/>
      <c r="AD922" s="127"/>
      <c r="AE922" s="127"/>
      <c r="AF922" s="127"/>
      <c r="AG922" s="127"/>
    </row>
    <row r="923" spans="1:33" ht="12.75">
      <c r="A923" s="127"/>
      <c r="B923" s="127"/>
      <c r="C923" s="127"/>
      <c r="D923" s="127"/>
      <c r="E923" s="127"/>
      <c r="F923" s="127"/>
      <c r="G923" s="127"/>
      <c r="H923" s="127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  <c r="AA923" s="127"/>
      <c r="AB923" s="127"/>
      <c r="AC923" s="127"/>
      <c r="AD923" s="127"/>
      <c r="AE923" s="127"/>
      <c r="AF923" s="127"/>
      <c r="AG923" s="127"/>
    </row>
    <row r="924" spans="1:33" ht="12.75">
      <c r="A924" s="127"/>
      <c r="B924" s="127"/>
      <c r="C924" s="127"/>
      <c r="D924" s="127"/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  <c r="AA924" s="127"/>
      <c r="AB924" s="127"/>
      <c r="AC924" s="127"/>
      <c r="AD924" s="127"/>
      <c r="AE924" s="127"/>
      <c r="AF924" s="127"/>
      <c r="AG924" s="127"/>
    </row>
    <row r="925" spans="1:33" ht="12.75">
      <c r="A925" s="127"/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  <c r="AA925" s="127"/>
      <c r="AB925" s="127"/>
      <c r="AC925" s="127"/>
      <c r="AD925" s="127"/>
      <c r="AE925" s="127"/>
      <c r="AF925" s="127"/>
      <c r="AG925" s="127"/>
    </row>
    <row r="926" spans="1:33" ht="12.75">
      <c r="A926" s="127"/>
      <c r="B926" s="127"/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  <c r="AA926" s="127"/>
      <c r="AB926" s="127"/>
      <c r="AC926" s="127"/>
      <c r="AD926" s="127"/>
      <c r="AE926" s="127"/>
      <c r="AF926" s="127"/>
      <c r="AG926" s="127"/>
    </row>
    <row r="927" spans="1:33" ht="12.75">
      <c r="A927" s="127"/>
      <c r="B927" s="127"/>
      <c r="C927" s="127"/>
      <c r="D927" s="127"/>
      <c r="E927" s="127"/>
      <c r="F927" s="127"/>
      <c r="G927" s="127"/>
      <c r="H927" s="127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  <c r="AA927" s="127"/>
      <c r="AB927" s="127"/>
      <c r="AC927" s="127"/>
      <c r="AD927" s="127"/>
      <c r="AE927" s="127"/>
      <c r="AF927" s="127"/>
      <c r="AG927" s="127"/>
    </row>
    <row r="928" spans="1:33" ht="12.75">
      <c r="A928" s="127"/>
      <c r="B928" s="127"/>
      <c r="C928" s="127"/>
      <c r="D928" s="127"/>
      <c r="E928" s="127"/>
      <c r="F928" s="127"/>
      <c r="G928" s="127"/>
      <c r="H928" s="127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  <c r="AA928" s="127"/>
      <c r="AB928" s="127"/>
      <c r="AC928" s="127"/>
      <c r="AD928" s="127"/>
      <c r="AE928" s="127"/>
      <c r="AF928" s="127"/>
      <c r="AG928" s="127"/>
    </row>
    <row r="929" spans="1:33" ht="12.75">
      <c r="A929" s="127"/>
      <c r="B929" s="127"/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  <c r="AA929" s="127"/>
      <c r="AB929" s="127"/>
      <c r="AC929" s="127"/>
      <c r="AD929" s="127"/>
      <c r="AE929" s="127"/>
      <c r="AF929" s="127"/>
      <c r="AG929" s="127"/>
    </row>
    <row r="930" spans="1:33" ht="12.75">
      <c r="A930" s="127"/>
      <c r="B930" s="127"/>
      <c r="C930" s="127"/>
      <c r="D930" s="127"/>
      <c r="E930" s="127"/>
      <c r="F930" s="127"/>
      <c r="G930" s="127"/>
      <c r="H930" s="127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  <c r="AA930" s="127"/>
      <c r="AB930" s="127"/>
      <c r="AC930" s="127"/>
      <c r="AD930" s="127"/>
      <c r="AE930" s="127"/>
      <c r="AF930" s="127"/>
      <c r="AG930" s="127"/>
    </row>
    <row r="931" spans="1:33" ht="12.75">
      <c r="A931" s="127"/>
      <c r="B931" s="127"/>
      <c r="C931" s="127"/>
      <c r="D931" s="127"/>
      <c r="E931" s="127"/>
      <c r="F931" s="127"/>
      <c r="G931" s="127"/>
      <c r="H931" s="127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  <c r="AA931" s="127"/>
      <c r="AB931" s="127"/>
      <c r="AC931" s="127"/>
      <c r="AD931" s="127"/>
      <c r="AE931" s="127"/>
      <c r="AF931" s="127"/>
      <c r="AG931" s="127"/>
    </row>
    <row r="932" spans="1:33" ht="12.75">
      <c r="A932" s="127"/>
      <c r="B932" s="127"/>
      <c r="C932" s="127"/>
      <c r="D932" s="127"/>
      <c r="E932" s="127"/>
      <c r="F932" s="127"/>
      <c r="G932" s="127"/>
      <c r="H932" s="127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  <c r="AA932" s="127"/>
      <c r="AB932" s="127"/>
      <c r="AC932" s="127"/>
      <c r="AD932" s="127"/>
      <c r="AE932" s="127"/>
      <c r="AF932" s="127"/>
      <c r="AG932" s="127"/>
    </row>
    <row r="933" spans="1:33" ht="12.75">
      <c r="A933" s="127"/>
      <c r="B933" s="127"/>
      <c r="C933" s="127"/>
      <c r="D933" s="127"/>
      <c r="E933" s="127"/>
      <c r="F933" s="127"/>
      <c r="G933" s="127"/>
      <c r="H933" s="127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  <c r="AA933" s="127"/>
      <c r="AB933" s="127"/>
      <c r="AC933" s="127"/>
      <c r="AD933" s="127"/>
      <c r="AE933" s="127"/>
      <c r="AF933" s="127"/>
      <c r="AG933" s="127"/>
    </row>
    <row r="934" spans="1:33" ht="12.75">
      <c r="A934" s="127"/>
      <c r="B934" s="127"/>
      <c r="C934" s="127"/>
      <c r="D934" s="127"/>
      <c r="E934" s="127"/>
      <c r="F934" s="127"/>
      <c r="G934" s="127"/>
      <c r="H934" s="127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  <c r="AA934" s="127"/>
      <c r="AB934" s="127"/>
      <c r="AC934" s="127"/>
      <c r="AD934" s="127"/>
      <c r="AE934" s="127"/>
      <c r="AF934" s="127"/>
      <c r="AG934" s="127"/>
    </row>
    <row r="935" spans="1:33" ht="12.75">
      <c r="A935" s="127"/>
      <c r="B935" s="127"/>
      <c r="C935" s="127"/>
      <c r="D935" s="127"/>
      <c r="E935" s="127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  <c r="AF935" s="127"/>
      <c r="AG935" s="127"/>
    </row>
    <row r="936" spans="1:33" ht="12.75">
      <c r="A936" s="127"/>
      <c r="B936" s="127"/>
      <c r="C936" s="127"/>
      <c r="D936" s="127"/>
      <c r="E936" s="127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  <c r="AF936" s="127"/>
      <c r="AG936" s="127"/>
    </row>
    <row r="937" spans="1:33" ht="12.75">
      <c r="A937" s="127"/>
      <c r="B937" s="127"/>
      <c r="C937" s="127"/>
      <c r="D937" s="127"/>
      <c r="E937" s="127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  <c r="AF937" s="127"/>
      <c r="AG937" s="127"/>
    </row>
    <row r="938" spans="1:33" ht="12.75">
      <c r="A938" s="127"/>
      <c r="B938" s="127"/>
      <c r="C938" s="127"/>
      <c r="D938" s="127"/>
      <c r="E938" s="127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  <c r="AF938" s="127"/>
      <c r="AG938" s="127"/>
    </row>
    <row r="939" spans="1:33" ht="12.75">
      <c r="A939" s="127"/>
      <c r="B939" s="127"/>
      <c r="C939" s="127"/>
      <c r="D939" s="127"/>
      <c r="E939" s="127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  <c r="AF939" s="127"/>
      <c r="AG939" s="127"/>
    </row>
    <row r="940" spans="1:33" ht="12.75">
      <c r="A940" s="127"/>
      <c r="B940" s="127"/>
      <c r="C940" s="127"/>
      <c r="D940" s="127"/>
      <c r="E940" s="127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  <c r="AF940" s="127"/>
      <c r="AG940" s="127"/>
    </row>
    <row r="941" spans="1:33" ht="12.75">
      <c r="A941" s="127"/>
      <c r="B941" s="127"/>
      <c r="C941" s="127"/>
      <c r="D941" s="127"/>
      <c r="E941" s="127"/>
      <c r="F941" s="127"/>
      <c r="G941" s="127"/>
      <c r="H941" s="127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  <c r="AA941" s="127"/>
      <c r="AB941" s="127"/>
      <c r="AC941" s="127"/>
      <c r="AD941" s="127"/>
      <c r="AE941" s="127"/>
      <c r="AF941" s="127"/>
      <c r="AG941" s="127"/>
    </row>
    <row r="942" spans="1:33" ht="12.75">
      <c r="A942" s="127"/>
      <c r="B942" s="127"/>
      <c r="C942" s="127"/>
      <c r="D942" s="127"/>
      <c r="E942" s="127"/>
      <c r="F942" s="127"/>
      <c r="G942" s="127"/>
      <c r="H942" s="127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  <c r="AA942" s="127"/>
      <c r="AB942" s="127"/>
      <c r="AC942" s="127"/>
      <c r="AD942" s="127"/>
      <c r="AE942" s="127"/>
      <c r="AF942" s="127"/>
      <c r="AG942" s="127"/>
    </row>
    <row r="943" spans="1:33" ht="12.75">
      <c r="A943" s="127"/>
      <c r="B943" s="127"/>
      <c r="C943" s="127"/>
      <c r="D943" s="127"/>
      <c r="E943" s="127"/>
      <c r="F943" s="127"/>
      <c r="G943" s="127"/>
      <c r="H943" s="127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  <c r="AA943" s="127"/>
      <c r="AB943" s="127"/>
      <c r="AC943" s="127"/>
      <c r="AD943" s="127"/>
      <c r="AE943" s="127"/>
      <c r="AF943" s="127"/>
      <c r="AG943" s="127"/>
    </row>
    <row r="944" spans="1:33" ht="12.75">
      <c r="A944" s="127"/>
      <c r="B944" s="127"/>
      <c r="C944" s="127"/>
      <c r="D944" s="127"/>
      <c r="E944" s="127"/>
      <c r="F944" s="127"/>
      <c r="G944" s="127"/>
      <c r="H944" s="127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  <c r="AA944" s="127"/>
      <c r="AB944" s="127"/>
      <c r="AC944" s="127"/>
      <c r="AD944" s="127"/>
      <c r="AE944" s="127"/>
      <c r="AF944" s="127"/>
      <c r="AG944" s="127"/>
    </row>
    <row r="945" spans="1:33" ht="12.75">
      <c r="A945" s="127"/>
      <c r="B945" s="127"/>
      <c r="C945" s="127"/>
      <c r="D945" s="127"/>
      <c r="E945" s="127"/>
      <c r="F945" s="127"/>
      <c r="G945" s="127"/>
      <c r="H945" s="127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  <c r="AA945" s="127"/>
      <c r="AB945" s="127"/>
      <c r="AC945" s="127"/>
      <c r="AD945" s="127"/>
      <c r="AE945" s="127"/>
      <c r="AF945" s="127"/>
      <c r="AG945" s="127"/>
    </row>
    <row r="946" spans="1:33" ht="12.75">
      <c r="A946" s="127"/>
      <c r="B946" s="127"/>
      <c r="C946" s="127"/>
      <c r="D946" s="127"/>
      <c r="E946" s="127"/>
      <c r="F946" s="127"/>
      <c r="G946" s="127"/>
      <c r="H946" s="127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  <c r="AA946" s="127"/>
      <c r="AB946" s="127"/>
      <c r="AC946" s="127"/>
      <c r="AD946" s="127"/>
      <c r="AE946" s="127"/>
      <c r="AF946" s="127"/>
      <c r="AG946" s="127"/>
    </row>
    <row r="947" spans="1:33" ht="12.75">
      <c r="A947" s="127"/>
      <c r="B947" s="127"/>
      <c r="C947" s="127"/>
      <c r="D947" s="127"/>
      <c r="E947" s="127"/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  <c r="AA947" s="127"/>
      <c r="AB947" s="127"/>
      <c r="AC947" s="127"/>
      <c r="AD947" s="127"/>
      <c r="AE947" s="127"/>
      <c r="AF947" s="127"/>
      <c r="AG947" s="127"/>
    </row>
    <row r="948" spans="1:33" ht="12.75">
      <c r="A948" s="127"/>
      <c r="B948" s="127"/>
      <c r="C948" s="127"/>
      <c r="D948" s="127"/>
      <c r="E948" s="127"/>
      <c r="F948" s="127"/>
      <c r="G948" s="127"/>
      <c r="H948" s="127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  <c r="AA948" s="127"/>
      <c r="AB948" s="127"/>
      <c r="AC948" s="127"/>
      <c r="AD948" s="127"/>
      <c r="AE948" s="127"/>
      <c r="AF948" s="127"/>
      <c r="AG948" s="127"/>
    </row>
    <row r="949" spans="1:33" ht="12.75">
      <c r="A949" s="127"/>
      <c r="B949" s="127"/>
      <c r="C949" s="127"/>
      <c r="D949" s="127"/>
      <c r="E949" s="127"/>
      <c r="F949" s="127"/>
      <c r="G949" s="127"/>
      <c r="H949" s="127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  <c r="AA949" s="127"/>
      <c r="AB949" s="127"/>
      <c r="AC949" s="127"/>
      <c r="AD949" s="127"/>
      <c r="AE949" s="127"/>
      <c r="AF949" s="127"/>
      <c r="AG949" s="127"/>
    </row>
    <row r="950" spans="1:33" ht="12.75">
      <c r="A950" s="127"/>
      <c r="B950" s="127"/>
      <c r="C950" s="127"/>
      <c r="D950" s="127"/>
      <c r="E950" s="127"/>
      <c r="F950" s="127"/>
      <c r="G950" s="127"/>
      <c r="H950" s="127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  <c r="AA950" s="127"/>
      <c r="AB950" s="127"/>
      <c r="AC950" s="127"/>
      <c r="AD950" s="127"/>
      <c r="AE950" s="127"/>
      <c r="AF950" s="127"/>
      <c r="AG950" s="127"/>
    </row>
    <row r="951" spans="1:33" ht="12.75">
      <c r="A951" s="127"/>
      <c r="B951" s="127"/>
      <c r="C951" s="127"/>
      <c r="D951" s="127"/>
      <c r="E951" s="127"/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  <c r="AA951" s="127"/>
      <c r="AB951" s="127"/>
      <c r="AC951" s="127"/>
      <c r="AD951" s="127"/>
      <c r="AE951" s="127"/>
      <c r="AF951" s="127"/>
      <c r="AG951" s="127"/>
    </row>
    <row r="952" spans="1:33" ht="12.75">
      <c r="A952" s="127"/>
      <c r="B952" s="127"/>
      <c r="C952" s="127"/>
      <c r="D952" s="127"/>
      <c r="E952" s="127"/>
      <c r="F952" s="127"/>
      <c r="G952" s="127"/>
      <c r="H952" s="127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  <c r="AA952" s="127"/>
      <c r="AB952" s="127"/>
      <c r="AC952" s="127"/>
      <c r="AD952" s="127"/>
      <c r="AE952" s="127"/>
      <c r="AF952" s="127"/>
      <c r="AG952" s="127"/>
    </row>
    <row r="953" spans="1:33" ht="12.75">
      <c r="A953" s="127"/>
      <c r="B953" s="127"/>
      <c r="C953" s="127"/>
      <c r="D953" s="127"/>
      <c r="E953" s="127"/>
      <c r="F953" s="127"/>
      <c r="G953" s="127"/>
      <c r="H953" s="127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  <c r="AA953" s="127"/>
      <c r="AB953" s="127"/>
      <c r="AC953" s="127"/>
      <c r="AD953" s="127"/>
      <c r="AE953" s="127"/>
      <c r="AF953" s="127"/>
      <c r="AG953" s="127"/>
    </row>
    <row r="954" spans="1:33" ht="12.75">
      <c r="A954" s="127"/>
      <c r="B954" s="127"/>
      <c r="C954" s="127"/>
      <c r="D954" s="127"/>
      <c r="E954" s="127"/>
      <c r="F954" s="127"/>
      <c r="G954" s="127"/>
      <c r="H954" s="127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  <c r="AA954" s="127"/>
      <c r="AB954" s="127"/>
      <c r="AC954" s="127"/>
      <c r="AD954" s="127"/>
      <c r="AE954" s="127"/>
      <c r="AF954" s="127"/>
      <c r="AG954" s="127"/>
    </row>
    <row r="955" spans="1:33" ht="12.75">
      <c r="A955" s="127"/>
      <c r="B955" s="12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  <c r="AA955" s="127"/>
      <c r="AB955" s="127"/>
      <c r="AC955" s="127"/>
      <c r="AD955" s="127"/>
      <c r="AE955" s="127"/>
      <c r="AF955" s="127"/>
      <c r="AG955" s="127"/>
    </row>
    <row r="956" spans="1:33" ht="12.75">
      <c r="A956" s="127"/>
      <c r="B956" s="127"/>
      <c r="C956" s="127"/>
      <c r="D956" s="127"/>
      <c r="E956" s="127"/>
      <c r="F956" s="127"/>
      <c r="G956" s="127"/>
      <c r="H956" s="127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  <c r="AA956" s="127"/>
      <c r="AB956" s="127"/>
      <c r="AC956" s="127"/>
      <c r="AD956" s="127"/>
      <c r="AE956" s="127"/>
      <c r="AF956" s="127"/>
      <c r="AG956" s="127"/>
    </row>
    <row r="957" spans="1:33" ht="12.75">
      <c r="A957" s="127"/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  <c r="AA957" s="127"/>
      <c r="AB957" s="127"/>
      <c r="AC957" s="127"/>
      <c r="AD957" s="127"/>
      <c r="AE957" s="127"/>
      <c r="AF957" s="127"/>
      <c r="AG957" s="127"/>
    </row>
    <row r="958" spans="1:33" ht="12.75">
      <c r="A958" s="127"/>
      <c r="B958" s="127"/>
      <c r="C958" s="127"/>
      <c r="D958" s="127"/>
      <c r="E958" s="127"/>
      <c r="F958" s="127"/>
      <c r="G958" s="127"/>
      <c r="H958" s="127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  <c r="AA958" s="127"/>
      <c r="AB958" s="127"/>
      <c r="AC958" s="127"/>
      <c r="AD958" s="127"/>
      <c r="AE958" s="127"/>
      <c r="AF958" s="127"/>
      <c r="AG958" s="127"/>
    </row>
    <row r="959" spans="1:33" ht="12.75">
      <c r="A959" s="127"/>
      <c r="B959" s="127"/>
      <c r="C959" s="127"/>
      <c r="D959" s="127"/>
      <c r="E959" s="127"/>
      <c r="F959" s="127"/>
      <c r="G959" s="127"/>
      <c r="H959" s="127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  <c r="AA959" s="127"/>
      <c r="AB959" s="127"/>
      <c r="AC959" s="127"/>
      <c r="AD959" s="127"/>
      <c r="AE959" s="127"/>
      <c r="AF959" s="127"/>
      <c r="AG959" s="127"/>
    </row>
    <row r="960" spans="1:33" ht="12.75">
      <c r="A960" s="127"/>
      <c r="B960" s="127"/>
      <c r="C960" s="127"/>
      <c r="D960" s="127"/>
      <c r="E960" s="127"/>
      <c r="F960" s="127"/>
      <c r="G960" s="127"/>
      <c r="H960" s="127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  <c r="AA960" s="127"/>
      <c r="AB960" s="127"/>
      <c r="AC960" s="127"/>
      <c r="AD960" s="127"/>
      <c r="AE960" s="127"/>
      <c r="AF960" s="127"/>
      <c r="AG960" s="127"/>
    </row>
    <row r="961" spans="1:33" ht="12.75">
      <c r="A961" s="127"/>
      <c r="B961" s="127"/>
      <c r="C961" s="127"/>
      <c r="D961" s="127"/>
      <c r="E961" s="127"/>
      <c r="F961" s="127"/>
      <c r="G961" s="127"/>
      <c r="H961" s="127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  <c r="AA961" s="127"/>
      <c r="AB961" s="127"/>
      <c r="AC961" s="127"/>
      <c r="AD961" s="127"/>
      <c r="AE961" s="127"/>
      <c r="AF961" s="127"/>
      <c r="AG961" s="127"/>
    </row>
    <row r="962" spans="1:33" ht="12.75">
      <c r="A962" s="127"/>
      <c r="B962" s="127"/>
      <c r="C962" s="127"/>
      <c r="D962" s="127"/>
      <c r="E962" s="127"/>
      <c r="F962" s="127"/>
      <c r="G962" s="127"/>
      <c r="H962" s="127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  <c r="AA962" s="127"/>
      <c r="AB962" s="127"/>
      <c r="AC962" s="127"/>
      <c r="AD962" s="127"/>
      <c r="AE962" s="127"/>
      <c r="AF962" s="127"/>
      <c r="AG962" s="127"/>
    </row>
    <row r="963" spans="1:33" ht="12.75">
      <c r="A963" s="127"/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  <c r="AA963" s="127"/>
      <c r="AB963" s="127"/>
      <c r="AC963" s="127"/>
      <c r="AD963" s="127"/>
      <c r="AE963" s="127"/>
      <c r="AF963" s="127"/>
      <c r="AG963" s="127"/>
    </row>
    <row r="964" spans="1:33" ht="12.75">
      <c r="A964" s="127"/>
      <c r="B964" s="127"/>
      <c r="C964" s="127"/>
      <c r="D964" s="127"/>
      <c r="E964" s="127"/>
      <c r="F964" s="127"/>
      <c r="G964" s="127"/>
      <c r="H964" s="127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  <c r="AA964" s="127"/>
      <c r="AB964" s="127"/>
      <c r="AC964" s="127"/>
      <c r="AD964" s="127"/>
      <c r="AE964" s="127"/>
      <c r="AF964" s="127"/>
      <c r="AG964" s="127"/>
    </row>
    <row r="965" spans="1:33" ht="12.75">
      <c r="A965" s="127"/>
      <c r="B965" s="127"/>
      <c r="C965" s="127"/>
      <c r="D965" s="127"/>
      <c r="E965" s="127"/>
      <c r="F965" s="127"/>
      <c r="G965" s="127"/>
      <c r="H965" s="127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  <c r="AA965" s="127"/>
      <c r="AB965" s="127"/>
      <c r="AC965" s="127"/>
      <c r="AD965" s="127"/>
      <c r="AE965" s="127"/>
      <c r="AF965" s="127"/>
      <c r="AG965" s="127"/>
    </row>
    <row r="966" spans="1:33" ht="12.75">
      <c r="A966" s="127"/>
      <c r="B966" s="127"/>
      <c r="C966" s="127"/>
      <c r="D966" s="127"/>
      <c r="E966" s="127"/>
      <c r="F966" s="127"/>
      <c r="G966" s="127"/>
      <c r="H966" s="127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  <c r="AA966" s="127"/>
      <c r="AB966" s="127"/>
      <c r="AC966" s="127"/>
      <c r="AD966" s="127"/>
      <c r="AE966" s="127"/>
      <c r="AF966" s="127"/>
      <c r="AG966" s="127"/>
    </row>
    <row r="967" spans="1:33" ht="12.75">
      <c r="A967" s="127"/>
      <c r="B967" s="127"/>
      <c r="C967" s="127"/>
      <c r="D967" s="127"/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  <c r="AA967" s="127"/>
      <c r="AB967" s="127"/>
      <c r="AC967" s="127"/>
      <c r="AD967" s="127"/>
      <c r="AE967" s="127"/>
      <c r="AF967" s="127"/>
      <c r="AG967" s="127"/>
    </row>
    <row r="968" spans="1:33" ht="12.75">
      <c r="A968" s="127"/>
      <c r="B968" s="127"/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  <c r="AA968" s="127"/>
      <c r="AB968" s="127"/>
      <c r="AC968" s="127"/>
      <c r="AD968" s="127"/>
      <c r="AE968" s="127"/>
      <c r="AF968" s="127"/>
      <c r="AG968" s="127"/>
    </row>
    <row r="969" spans="1:33" ht="12.75">
      <c r="A969" s="127"/>
      <c r="B969" s="127"/>
      <c r="C969" s="127"/>
      <c r="D969" s="127"/>
      <c r="E969" s="127"/>
      <c r="F969" s="127"/>
      <c r="G969" s="127"/>
      <c r="H969" s="127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  <c r="AA969" s="127"/>
      <c r="AB969" s="127"/>
      <c r="AC969" s="127"/>
      <c r="AD969" s="127"/>
      <c r="AE969" s="127"/>
      <c r="AF969" s="127"/>
      <c r="AG969" s="127"/>
    </row>
    <row r="970" spans="1:33" ht="12.75">
      <c r="A970" s="127"/>
      <c r="B970" s="127"/>
      <c r="C970" s="127"/>
      <c r="D970" s="127"/>
      <c r="E970" s="127"/>
      <c r="F970" s="127"/>
      <c r="G970" s="127"/>
      <c r="H970" s="127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  <c r="AA970" s="127"/>
      <c r="AB970" s="127"/>
      <c r="AC970" s="127"/>
      <c r="AD970" s="127"/>
      <c r="AE970" s="127"/>
      <c r="AF970" s="127"/>
      <c r="AG970" s="127"/>
    </row>
    <row r="971" spans="1:33" ht="12.75">
      <c r="A971" s="127"/>
      <c r="B971" s="127"/>
      <c r="C971" s="127"/>
      <c r="D971" s="127"/>
      <c r="E971" s="127"/>
      <c r="F971" s="127"/>
      <c r="G971" s="127"/>
      <c r="H971" s="127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  <c r="AA971" s="127"/>
      <c r="AB971" s="127"/>
      <c r="AC971" s="127"/>
      <c r="AD971" s="127"/>
      <c r="AE971" s="127"/>
      <c r="AF971" s="127"/>
      <c r="AG971" s="127"/>
    </row>
    <row r="972" spans="1:33" ht="12.75">
      <c r="A972" s="127"/>
      <c r="B972" s="127"/>
      <c r="C972" s="127"/>
      <c r="D972" s="127"/>
      <c r="E972" s="127"/>
      <c r="F972" s="127"/>
      <c r="G972" s="127"/>
      <c r="H972" s="127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  <c r="AA972" s="127"/>
      <c r="AB972" s="127"/>
      <c r="AC972" s="127"/>
      <c r="AD972" s="127"/>
      <c r="AE972" s="127"/>
      <c r="AF972" s="127"/>
      <c r="AG972" s="127"/>
    </row>
    <row r="973" spans="1:33" ht="12.75">
      <c r="A973" s="127"/>
      <c r="B973" s="127"/>
      <c r="C973" s="127"/>
      <c r="D973" s="127"/>
      <c r="E973" s="127"/>
      <c r="F973" s="127"/>
      <c r="G973" s="127"/>
      <c r="H973" s="127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  <c r="AA973" s="127"/>
      <c r="AB973" s="127"/>
      <c r="AC973" s="127"/>
      <c r="AD973" s="127"/>
      <c r="AE973" s="127"/>
      <c r="AF973" s="127"/>
      <c r="AG973" s="127"/>
    </row>
    <row r="974" spans="1:33" ht="12.75">
      <c r="A974" s="127"/>
      <c r="B974" s="127"/>
      <c r="C974" s="127"/>
      <c r="D974" s="127"/>
      <c r="E974" s="127"/>
      <c r="F974" s="127"/>
      <c r="G974" s="127"/>
      <c r="H974" s="127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  <c r="AA974" s="127"/>
      <c r="AB974" s="127"/>
      <c r="AC974" s="127"/>
      <c r="AD974" s="127"/>
      <c r="AE974" s="127"/>
      <c r="AF974" s="127"/>
      <c r="AG974" s="127"/>
    </row>
    <row r="975" spans="1:33" ht="12.75">
      <c r="A975" s="127"/>
      <c r="B975" s="127"/>
      <c r="C975" s="127"/>
      <c r="D975" s="127"/>
      <c r="E975" s="127"/>
      <c r="F975" s="127"/>
      <c r="G975" s="127"/>
      <c r="H975" s="127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  <c r="AA975" s="127"/>
      <c r="AB975" s="127"/>
      <c r="AC975" s="127"/>
      <c r="AD975" s="127"/>
      <c r="AE975" s="127"/>
      <c r="AF975" s="127"/>
      <c r="AG975" s="127"/>
    </row>
    <row r="976" spans="1:33" ht="12.75">
      <c r="A976" s="127"/>
      <c r="B976" s="127"/>
      <c r="C976" s="127"/>
      <c r="D976" s="127"/>
      <c r="E976" s="127"/>
      <c r="F976" s="127"/>
      <c r="G976" s="127"/>
      <c r="H976" s="127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  <c r="AA976" s="127"/>
      <c r="AB976" s="127"/>
      <c r="AC976" s="127"/>
      <c r="AD976" s="127"/>
      <c r="AE976" s="127"/>
      <c r="AF976" s="127"/>
      <c r="AG976" s="127"/>
    </row>
    <row r="977" spans="1:33" ht="12.75">
      <c r="A977" s="127"/>
      <c r="B977" s="127"/>
      <c r="C977" s="127"/>
      <c r="D977" s="127"/>
      <c r="E977" s="127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  <c r="AA977" s="127"/>
      <c r="AB977" s="127"/>
      <c r="AC977" s="127"/>
      <c r="AD977" s="127"/>
      <c r="AE977" s="127"/>
      <c r="AF977" s="127"/>
      <c r="AG977" s="127"/>
    </row>
    <row r="978" spans="1:33" ht="12.75">
      <c r="A978" s="127"/>
      <c r="B978" s="127"/>
      <c r="C978" s="127"/>
      <c r="D978" s="127"/>
      <c r="E978" s="127"/>
      <c r="F978" s="127"/>
      <c r="G978" s="127"/>
      <c r="H978" s="127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  <c r="AA978" s="127"/>
      <c r="AB978" s="127"/>
      <c r="AC978" s="127"/>
      <c r="AD978" s="127"/>
      <c r="AE978" s="127"/>
      <c r="AF978" s="127"/>
      <c r="AG978" s="127"/>
    </row>
    <row r="979" spans="1:33" ht="12.75">
      <c r="A979" s="127"/>
      <c r="B979" s="127"/>
      <c r="C979" s="127"/>
      <c r="D979" s="127"/>
      <c r="E979" s="127"/>
      <c r="F979" s="127"/>
      <c r="G979" s="127"/>
      <c r="H979" s="127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  <c r="AA979" s="127"/>
      <c r="AB979" s="127"/>
      <c r="AC979" s="127"/>
      <c r="AD979" s="127"/>
      <c r="AE979" s="127"/>
      <c r="AF979" s="127"/>
      <c r="AG979" s="127"/>
    </row>
    <row r="980" spans="1:33" ht="12.75">
      <c r="A980" s="127"/>
      <c r="B980" s="127"/>
      <c r="C980" s="127"/>
      <c r="D980" s="127"/>
      <c r="E980" s="127"/>
      <c r="F980" s="127"/>
      <c r="G980" s="127"/>
      <c r="H980" s="127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  <c r="AA980" s="127"/>
      <c r="AB980" s="127"/>
      <c r="AC980" s="127"/>
      <c r="AD980" s="127"/>
      <c r="AE980" s="127"/>
      <c r="AF980" s="127"/>
      <c r="AG980" s="127"/>
    </row>
    <row r="981" spans="1:33" ht="12.75">
      <c r="A981" s="127"/>
      <c r="B981" s="127"/>
      <c r="C981" s="127"/>
      <c r="D981" s="127"/>
      <c r="E981" s="127"/>
      <c r="F981" s="127"/>
      <c r="G981" s="127"/>
      <c r="H981" s="127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  <c r="AA981" s="127"/>
      <c r="AB981" s="127"/>
      <c r="AC981" s="127"/>
      <c r="AD981" s="127"/>
      <c r="AE981" s="127"/>
      <c r="AF981" s="127"/>
      <c r="AG981" s="127"/>
    </row>
    <row r="982" spans="1:33" ht="12.75">
      <c r="A982" s="127"/>
      <c r="B982" s="127"/>
      <c r="C982" s="127"/>
      <c r="D982" s="127"/>
      <c r="E982" s="127"/>
      <c r="F982" s="127"/>
      <c r="G982" s="127"/>
      <c r="H982" s="127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  <c r="AA982" s="127"/>
      <c r="AB982" s="127"/>
      <c r="AC982" s="127"/>
      <c r="AD982" s="127"/>
      <c r="AE982" s="127"/>
      <c r="AF982" s="127"/>
      <c r="AG982" s="127"/>
    </row>
    <row r="983" spans="1:33" ht="12.75">
      <c r="A983" s="127"/>
      <c r="B983" s="127"/>
      <c r="C983" s="127"/>
      <c r="D983" s="127"/>
      <c r="E983" s="127"/>
      <c r="F983" s="127"/>
      <c r="G983" s="127"/>
      <c r="H983" s="127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  <c r="AA983" s="127"/>
      <c r="AB983" s="127"/>
      <c r="AC983" s="127"/>
      <c r="AD983" s="127"/>
      <c r="AE983" s="127"/>
      <c r="AF983" s="127"/>
      <c r="AG983" s="127"/>
    </row>
    <row r="984" spans="1:33" ht="12.75">
      <c r="A984" s="127"/>
      <c r="B984" s="127"/>
      <c r="C984" s="127"/>
      <c r="D984" s="127"/>
      <c r="E984" s="127"/>
      <c r="F984" s="127"/>
      <c r="G984" s="127"/>
      <c r="H984" s="127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  <c r="AA984" s="127"/>
      <c r="AB984" s="127"/>
      <c r="AC984" s="127"/>
      <c r="AD984" s="127"/>
      <c r="AE984" s="127"/>
      <c r="AF984" s="127"/>
      <c r="AG984" s="127"/>
    </row>
    <row r="985" spans="1:33" ht="12.75">
      <c r="A985" s="127"/>
      <c r="B985" s="127"/>
      <c r="C985" s="127"/>
      <c r="D985" s="127"/>
      <c r="E985" s="127"/>
      <c r="F985" s="127"/>
      <c r="G985" s="127"/>
      <c r="H985" s="127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  <c r="AA985" s="127"/>
      <c r="AB985" s="127"/>
      <c r="AC985" s="127"/>
      <c r="AD985" s="127"/>
      <c r="AE985" s="127"/>
      <c r="AF985" s="127"/>
      <c r="AG985" s="127"/>
    </row>
    <row r="986" spans="1:33" ht="12.75">
      <c r="A986" s="127"/>
      <c r="B986" s="127"/>
      <c r="C986" s="127"/>
      <c r="D986" s="127"/>
      <c r="E986" s="127"/>
      <c r="F986" s="127"/>
      <c r="G986" s="127"/>
      <c r="H986" s="127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  <c r="AA986" s="127"/>
      <c r="AB986" s="127"/>
      <c r="AC986" s="127"/>
      <c r="AD986" s="127"/>
      <c r="AE986" s="127"/>
      <c r="AF986" s="127"/>
      <c r="AG986" s="127"/>
    </row>
    <row r="987" spans="1:33" ht="12.75">
      <c r="A987" s="127"/>
      <c r="B987" s="127"/>
      <c r="C987" s="127"/>
      <c r="D987" s="127"/>
      <c r="E987" s="127"/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  <c r="AA987" s="127"/>
      <c r="AB987" s="127"/>
      <c r="AC987" s="127"/>
      <c r="AD987" s="127"/>
      <c r="AE987" s="127"/>
      <c r="AF987" s="127"/>
      <c r="AG987" s="127"/>
    </row>
    <row r="988" spans="1:33" ht="12.75">
      <c r="A988" s="127"/>
      <c r="B988" s="127"/>
      <c r="C988" s="127"/>
      <c r="D988" s="127"/>
      <c r="E988" s="127"/>
      <c r="F988" s="127"/>
      <c r="G988" s="127"/>
      <c r="H988" s="127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  <c r="AA988" s="127"/>
      <c r="AB988" s="127"/>
      <c r="AC988" s="127"/>
      <c r="AD988" s="127"/>
      <c r="AE988" s="127"/>
      <c r="AF988" s="127"/>
      <c r="AG988" s="127"/>
    </row>
    <row r="989" spans="1:33" ht="12.75">
      <c r="A989" s="127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  <c r="AA989" s="127"/>
      <c r="AB989" s="127"/>
      <c r="AC989" s="127"/>
      <c r="AD989" s="127"/>
      <c r="AE989" s="127"/>
      <c r="AF989" s="127"/>
      <c r="AG989" s="127"/>
    </row>
    <row r="990" spans="1:33" ht="12.75">
      <c r="A990" s="127"/>
      <c r="B990" s="127"/>
      <c r="C990" s="127"/>
      <c r="D990" s="127"/>
      <c r="E990" s="127"/>
      <c r="F990" s="127"/>
      <c r="G990" s="127"/>
      <c r="H990" s="127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  <c r="AA990" s="127"/>
      <c r="AB990" s="127"/>
      <c r="AC990" s="127"/>
      <c r="AD990" s="127"/>
      <c r="AE990" s="127"/>
      <c r="AF990" s="127"/>
      <c r="AG990" s="127"/>
    </row>
    <row r="991" spans="1:33" ht="12.75">
      <c r="A991" s="127"/>
      <c r="B991" s="127"/>
      <c r="C991" s="127"/>
      <c r="D991" s="127"/>
      <c r="E991" s="127"/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  <c r="AA991" s="127"/>
      <c r="AB991" s="127"/>
      <c r="AC991" s="127"/>
      <c r="AD991" s="127"/>
      <c r="AE991" s="127"/>
      <c r="AF991" s="127"/>
      <c r="AG991" s="127"/>
    </row>
    <row r="992" spans="1:33" ht="12.75">
      <c r="A992" s="127"/>
      <c r="B992" s="127"/>
      <c r="C992" s="127"/>
      <c r="D992" s="127"/>
      <c r="E992" s="127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  <c r="AF992" s="127"/>
      <c r="AG992" s="127"/>
    </row>
    <row r="993" spans="1:33" ht="12.75">
      <c r="A993" s="127"/>
      <c r="B993" s="127"/>
      <c r="C993" s="127"/>
      <c r="D993" s="127"/>
      <c r="E993" s="127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  <c r="AF993" s="127"/>
      <c r="AG993" s="127"/>
    </row>
    <row r="994" spans="1:33" ht="12.75">
      <c r="A994" s="127"/>
      <c r="B994" s="127"/>
      <c r="C994" s="127"/>
      <c r="D994" s="127"/>
      <c r="E994" s="127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  <c r="AF994" s="127"/>
      <c r="AG994" s="127"/>
    </row>
    <row r="995" spans="1:33" ht="12.75">
      <c r="A995" s="127"/>
      <c r="B995" s="127"/>
      <c r="C995" s="127"/>
      <c r="D995" s="127"/>
      <c r="E995" s="127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  <c r="AF995" s="127"/>
      <c r="AG995" s="127"/>
    </row>
    <row r="996" spans="1:33" ht="12.75">
      <c r="A996" s="127"/>
      <c r="B996" s="127"/>
      <c r="C996" s="127"/>
      <c r="D996" s="127"/>
      <c r="E996" s="127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  <c r="AF996" s="127"/>
      <c r="AG996" s="127"/>
    </row>
    <row r="997" spans="1:33" ht="12.75">
      <c r="A997" s="127"/>
      <c r="B997" s="127"/>
      <c r="C997" s="127"/>
      <c r="D997" s="127"/>
      <c r="E997" s="127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  <c r="AF997" s="127"/>
      <c r="AG997" s="127"/>
    </row>
    <row r="998" spans="1:33" ht="12.75">
      <c r="A998" s="127"/>
      <c r="B998" s="127"/>
      <c r="C998" s="127"/>
      <c r="D998" s="127"/>
      <c r="E998" s="127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  <c r="AF998" s="127"/>
      <c r="AG998" s="127"/>
    </row>
    <row r="999" spans="1:33" ht="12.75">
      <c r="A999" s="127"/>
      <c r="B999" s="127"/>
      <c r="C999" s="127"/>
      <c r="D999" s="127"/>
      <c r="E999" s="127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  <c r="AF999" s="127"/>
      <c r="AG999" s="127"/>
    </row>
    <row r="1000" spans="1:33" ht="12.75">
      <c r="A1000" s="127"/>
      <c r="B1000" s="127"/>
      <c r="C1000" s="127"/>
      <c r="D1000" s="127"/>
      <c r="E1000" s="127"/>
      <c r="F1000" s="127"/>
      <c r="G1000" s="127"/>
      <c r="H1000" s="127"/>
      <c r="I1000" s="127"/>
      <c r="J1000" s="127"/>
      <c r="K1000" s="127"/>
      <c r="L1000" s="127"/>
      <c r="M1000" s="127"/>
      <c r="N1000" s="127"/>
      <c r="O1000" s="127"/>
      <c r="P1000" s="127"/>
      <c r="Q1000" s="127"/>
      <c r="R1000" s="127"/>
      <c r="S1000" s="127"/>
      <c r="T1000" s="127"/>
      <c r="U1000" s="127"/>
      <c r="V1000" s="127"/>
      <c r="W1000" s="127"/>
      <c r="X1000" s="127"/>
      <c r="Y1000" s="127"/>
      <c r="Z1000" s="127"/>
      <c r="AA1000" s="127"/>
      <c r="AB1000" s="127"/>
      <c r="AC1000" s="127"/>
      <c r="AD1000" s="127"/>
      <c r="AE1000" s="127"/>
      <c r="AF1000" s="127"/>
      <c r="AG1000" s="127"/>
    </row>
    <row r="1001" spans="1:33" ht="12.75">
      <c r="A1001" s="127"/>
      <c r="B1001" s="127"/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7"/>
      <c r="Z1001" s="127"/>
      <c r="AA1001" s="127"/>
      <c r="AB1001" s="127"/>
      <c r="AC1001" s="127"/>
      <c r="AD1001" s="127"/>
      <c r="AE1001" s="127"/>
      <c r="AF1001" s="127"/>
      <c r="AG1001" s="127"/>
    </row>
    <row r="1002" spans="1:33" ht="12.75">
      <c r="A1002" s="127"/>
      <c r="B1002" s="127"/>
      <c r="C1002" s="127"/>
      <c r="D1002" s="127"/>
      <c r="E1002" s="127"/>
      <c r="F1002" s="127"/>
      <c r="G1002" s="127"/>
      <c r="H1002" s="127"/>
      <c r="I1002" s="127"/>
      <c r="J1002" s="127"/>
      <c r="K1002" s="127"/>
      <c r="L1002" s="127"/>
      <c r="M1002" s="127"/>
      <c r="N1002" s="127"/>
      <c r="O1002" s="127"/>
      <c r="P1002" s="127"/>
      <c r="Q1002" s="127"/>
      <c r="R1002" s="127"/>
      <c r="S1002" s="127"/>
      <c r="T1002" s="127"/>
      <c r="U1002" s="127"/>
      <c r="V1002" s="127"/>
      <c r="W1002" s="127"/>
      <c r="X1002" s="127"/>
      <c r="Y1002" s="127"/>
      <c r="Z1002" s="127"/>
      <c r="AA1002" s="127"/>
      <c r="AB1002" s="127"/>
      <c r="AC1002" s="127"/>
      <c r="AD1002" s="127"/>
      <c r="AE1002" s="127"/>
      <c r="AF1002" s="127"/>
      <c r="AG1002" s="127"/>
    </row>
    <row r="1003" spans="1:33" ht="12.75">
      <c r="A1003" s="127"/>
      <c r="B1003" s="127"/>
      <c r="C1003" s="127"/>
      <c r="D1003" s="127"/>
      <c r="E1003" s="127"/>
      <c r="F1003" s="127"/>
      <c r="G1003" s="127"/>
      <c r="H1003" s="127"/>
      <c r="I1003" s="127"/>
      <c r="J1003" s="127"/>
      <c r="K1003" s="127"/>
      <c r="L1003" s="127"/>
      <c r="M1003" s="127"/>
      <c r="N1003" s="127"/>
      <c r="O1003" s="127"/>
      <c r="P1003" s="127"/>
      <c r="Q1003" s="127"/>
      <c r="R1003" s="127"/>
      <c r="S1003" s="127"/>
      <c r="T1003" s="127"/>
      <c r="U1003" s="127"/>
      <c r="V1003" s="127"/>
      <c r="W1003" s="127"/>
      <c r="X1003" s="127"/>
      <c r="Y1003" s="127"/>
      <c r="Z1003" s="127"/>
      <c r="AA1003" s="127"/>
      <c r="AB1003" s="127"/>
      <c r="AC1003" s="127"/>
      <c r="AD1003" s="127"/>
      <c r="AE1003" s="127"/>
      <c r="AF1003" s="127"/>
      <c r="AG1003" s="127"/>
    </row>
    <row r="1004" spans="1:33" ht="12.75">
      <c r="A1004" s="127"/>
      <c r="B1004" s="127"/>
      <c r="C1004" s="127"/>
      <c r="D1004" s="127"/>
      <c r="E1004" s="127"/>
      <c r="F1004" s="127"/>
      <c r="G1004" s="127"/>
      <c r="H1004" s="127"/>
      <c r="I1004" s="127"/>
      <c r="J1004" s="127"/>
      <c r="K1004" s="127"/>
      <c r="L1004" s="127"/>
      <c r="M1004" s="127"/>
      <c r="N1004" s="127"/>
      <c r="O1004" s="127"/>
      <c r="P1004" s="127"/>
      <c r="Q1004" s="127"/>
      <c r="R1004" s="127"/>
      <c r="S1004" s="127"/>
      <c r="T1004" s="127"/>
      <c r="U1004" s="127"/>
      <c r="V1004" s="127"/>
      <c r="W1004" s="127"/>
      <c r="X1004" s="127"/>
      <c r="Y1004" s="127"/>
      <c r="Z1004" s="127"/>
      <c r="AA1004" s="127"/>
      <c r="AB1004" s="127"/>
      <c r="AC1004" s="127"/>
      <c r="AD1004" s="127"/>
      <c r="AE1004" s="127"/>
      <c r="AF1004" s="127"/>
      <c r="AG1004" s="127"/>
    </row>
    <row r="1005" spans="1:33" ht="12.75">
      <c r="A1005" s="127"/>
      <c r="B1005" s="127"/>
      <c r="C1005" s="127"/>
      <c r="D1005" s="127"/>
      <c r="E1005" s="127"/>
      <c r="F1005" s="127"/>
      <c r="G1005" s="127"/>
      <c r="H1005" s="127"/>
      <c r="I1005" s="127"/>
      <c r="J1005" s="127"/>
      <c r="K1005" s="127"/>
      <c r="L1005" s="127"/>
      <c r="M1005" s="127"/>
      <c r="N1005" s="127"/>
      <c r="O1005" s="127"/>
      <c r="P1005" s="127"/>
      <c r="Q1005" s="127"/>
      <c r="R1005" s="127"/>
      <c r="S1005" s="127"/>
      <c r="T1005" s="127"/>
      <c r="U1005" s="127"/>
      <c r="V1005" s="127"/>
      <c r="W1005" s="127"/>
      <c r="X1005" s="127"/>
      <c r="Y1005" s="127"/>
      <c r="Z1005" s="127"/>
      <c r="AA1005" s="127"/>
      <c r="AB1005" s="127"/>
      <c r="AC1005" s="127"/>
      <c r="AD1005" s="127"/>
      <c r="AE1005" s="127"/>
      <c r="AF1005" s="127"/>
      <c r="AG1005" s="127"/>
    </row>
    <row r="1006" spans="1:33" ht="12.75">
      <c r="A1006" s="127"/>
      <c r="B1006" s="127"/>
      <c r="C1006" s="127"/>
      <c r="D1006" s="127"/>
      <c r="E1006" s="127"/>
      <c r="F1006" s="127"/>
      <c r="G1006" s="127"/>
      <c r="H1006" s="127"/>
      <c r="I1006" s="127"/>
      <c r="J1006" s="127"/>
      <c r="K1006" s="127"/>
      <c r="L1006" s="127"/>
      <c r="M1006" s="127"/>
      <c r="N1006" s="127"/>
      <c r="O1006" s="127"/>
      <c r="P1006" s="127"/>
      <c r="Q1006" s="127"/>
      <c r="R1006" s="127"/>
      <c r="S1006" s="127"/>
      <c r="T1006" s="127"/>
      <c r="U1006" s="127"/>
      <c r="V1006" s="127"/>
      <c r="W1006" s="127"/>
      <c r="X1006" s="127"/>
      <c r="Y1006" s="127"/>
      <c r="Z1006" s="127"/>
      <c r="AA1006" s="127"/>
      <c r="AB1006" s="127"/>
      <c r="AC1006" s="127"/>
      <c r="AD1006" s="127"/>
      <c r="AE1006" s="127"/>
      <c r="AF1006" s="127"/>
      <c r="AG1006" s="127"/>
    </row>
    <row r="1007" spans="1:33" ht="12.75">
      <c r="A1007" s="127"/>
      <c r="B1007" s="127"/>
      <c r="C1007" s="127"/>
      <c r="D1007" s="127"/>
      <c r="E1007" s="127"/>
      <c r="F1007" s="127"/>
      <c r="G1007" s="127"/>
      <c r="H1007" s="127"/>
      <c r="I1007" s="127"/>
      <c r="J1007" s="127"/>
      <c r="K1007" s="127"/>
      <c r="L1007" s="127"/>
      <c r="M1007" s="127"/>
      <c r="N1007" s="127"/>
      <c r="O1007" s="127"/>
      <c r="P1007" s="127"/>
      <c r="Q1007" s="127"/>
      <c r="R1007" s="127"/>
      <c r="S1007" s="127"/>
      <c r="T1007" s="127"/>
      <c r="U1007" s="127"/>
      <c r="V1007" s="127"/>
      <c r="W1007" s="127"/>
      <c r="X1007" s="127"/>
      <c r="Y1007" s="127"/>
      <c r="Z1007" s="127"/>
      <c r="AA1007" s="127"/>
      <c r="AB1007" s="127"/>
      <c r="AC1007" s="127"/>
      <c r="AD1007" s="127"/>
      <c r="AE1007" s="127"/>
      <c r="AF1007" s="127"/>
      <c r="AG1007" s="127"/>
    </row>
    <row r="1008" spans="1:33" ht="12.75">
      <c r="A1008" s="127"/>
      <c r="B1008" s="127"/>
      <c r="C1008" s="127"/>
      <c r="D1008" s="127"/>
      <c r="E1008" s="127"/>
      <c r="F1008" s="127"/>
      <c r="G1008" s="127"/>
      <c r="H1008" s="127"/>
      <c r="I1008" s="127"/>
      <c r="J1008" s="127"/>
      <c r="K1008" s="127"/>
      <c r="L1008" s="127"/>
      <c r="M1008" s="127"/>
      <c r="N1008" s="127"/>
      <c r="O1008" s="127"/>
      <c r="P1008" s="127"/>
      <c r="Q1008" s="127"/>
      <c r="R1008" s="127"/>
      <c r="S1008" s="127"/>
      <c r="T1008" s="127"/>
      <c r="U1008" s="127"/>
      <c r="V1008" s="127"/>
      <c r="W1008" s="127"/>
      <c r="X1008" s="127"/>
      <c r="Y1008" s="127"/>
      <c r="Z1008" s="127"/>
      <c r="AA1008" s="127"/>
      <c r="AB1008" s="127"/>
      <c r="AC1008" s="127"/>
      <c r="AD1008" s="127"/>
      <c r="AE1008" s="127"/>
      <c r="AF1008" s="127"/>
      <c r="AG1008" s="127"/>
    </row>
    <row r="1009" spans="1:33" ht="12.75">
      <c r="A1009" s="127"/>
      <c r="B1009" s="127"/>
      <c r="C1009" s="127"/>
      <c r="D1009" s="127"/>
      <c r="E1009" s="127"/>
      <c r="F1009" s="127"/>
      <c r="G1009" s="127"/>
      <c r="H1009" s="127"/>
      <c r="I1009" s="127"/>
      <c r="J1009" s="127"/>
      <c r="K1009" s="127"/>
      <c r="L1009" s="127"/>
      <c r="M1009" s="127"/>
      <c r="N1009" s="127"/>
      <c r="O1009" s="127"/>
      <c r="P1009" s="127"/>
      <c r="Q1009" s="127"/>
      <c r="R1009" s="127"/>
      <c r="S1009" s="127"/>
      <c r="T1009" s="127"/>
      <c r="U1009" s="127"/>
      <c r="V1009" s="127"/>
      <c r="W1009" s="127"/>
      <c r="X1009" s="127"/>
      <c r="Y1009" s="127"/>
      <c r="Z1009" s="127"/>
      <c r="AA1009" s="127"/>
      <c r="AB1009" s="127"/>
      <c r="AC1009" s="127"/>
      <c r="AD1009" s="127"/>
      <c r="AE1009" s="127"/>
      <c r="AF1009" s="127"/>
      <c r="AG1009" s="127"/>
    </row>
    <row r="1010" spans="1:33" ht="12.75">
      <c r="A1010" s="127"/>
      <c r="B1010" s="127"/>
      <c r="C1010" s="127"/>
      <c r="D1010" s="127"/>
      <c r="E1010" s="127"/>
      <c r="F1010" s="127"/>
      <c r="G1010" s="127"/>
      <c r="H1010" s="127"/>
      <c r="I1010" s="127"/>
      <c r="J1010" s="127"/>
      <c r="K1010" s="127"/>
      <c r="L1010" s="127"/>
      <c r="M1010" s="127"/>
      <c r="N1010" s="127"/>
      <c r="O1010" s="127"/>
      <c r="P1010" s="127"/>
      <c r="Q1010" s="127"/>
      <c r="R1010" s="127"/>
      <c r="S1010" s="127"/>
      <c r="T1010" s="127"/>
      <c r="U1010" s="127"/>
      <c r="V1010" s="127"/>
      <c r="W1010" s="127"/>
      <c r="X1010" s="127"/>
      <c r="Y1010" s="127"/>
      <c r="Z1010" s="127"/>
      <c r="AA1010" s="127"/>
      <c r="AB1010" s="127"/>
      <c r="AC1010" s="127"/>
      <c r="AD1010" s="127"/>
      <c r="AE1010" s="127"/>
      <c r="AF1010" s="127"/>
      <c r="AG1010" s="127"/>
    </row>
    <row r="1011" spans="1:33" ht="12.75">
      <c r="A1011" s="127"/>
      <c r="B1011" s="127"/>
      <c r="C1011" s="127"/>
      <c r="D1011" s="127"/>
      <c r="E1011" s="127"/>
      <c r="F1011" s="127"/>
      <c r="G1011" s="127"/>
      <c r="H1011" s="127"/>
      <c r="I1011" s="127"/>
      <c r="J1011" s="127"/>
      <c r="K1011" s="127"/>
      <c r="L1011" s="127"/>
      <c r="M1011" s="127"/>
      <c r="N1011" s="127"/>
      <c r="O1011" s="127"/>
      <c r="P1011" s="127"/>
      <c r="Q1011" s="127"/>
      <c r="R1011" s="127"/>
      <c r="S1011" s="127"/>
      <c r="T1011" s="127"/>
      <c r="U1011" s="127"/>
      <c r="V1011" s="127"/>
      <c r="W1011" s="127"/>
      <c r="X1011" s="127"/>
      <c r="Y1011" s="127"/>
      <c r="Z1011" s="127"/>
      <c r="AA1011" s="127"/>
      <c r="AB1011" s="127"/>
      <c r="AC1011" s="127"/>
      <c r="AD1011" s="127"/>
      <c r="AE1011" s="127"/>
      <c r="AF1011" s="127"/>
      <c r="AG1011" s="127"/>
    </row>
    <row r="1012" spans="1:33" ht="12.75">
      <c r="A1012" s="127"/>
      <c r="B1012" s="127"/>
      <c r="C1012" s="127"/>
      <c r="D1012" s="127"/>
      <c r="E1012" s="127"/>
      <c r="F1012" s="127"/>
      <c r="G1012" s="127"/>
      <c r="H1012" s="127"/>
      <c r="I1012" s="127"/>
      <c r="J1012" s="127"/>
      <c r="K1012" s="127"/>
      <c r="L1012" s="127"/>
      <c r="M1012" s="127"/>
      <c r="N1012" s="127"/>
      <c r="O1012" s="127"/>
      <c r="P1012" s="127"/>
      <c r="Q1012" s="127"/>
      <c r="R1012" s="127"/>
      <c r="S1012" s="127"/>
      <c r="T1012" s="127"/>
      <c r="U1012" s="127"/>
      <c r="V1012" s="127"/>
      <c r="W1012" s="127"/>
      <c r="X1012" s="127"/>
      <c r="Y1012" s="127"/>
      <c r="Z1012" s="127"/>
      <c r="AA1012" s="127"/>
      <c r="AB1012" s="127"/>
      <c r="AC1012" s="127"/>
      <c r="AD1012" s="127"/>
      <c r="AE1012" s="127"/>
      <c r="AF1012" s="127"/>
      <c r="AG1012" s="127"/>
    </row>
    <row r="1013" spans="1:33" ht="12.75">
      <c r="A1013" s="127"/>
      <c r="B1013" s="127"/>
      <c r="C1013" s="127"/>
      <c r="D1013" s="127"/>
      <c r="E1013" s="127"/>
      <c r="F1013" s="127"/>
      <c r="G1013" s="127"/>
      <c r="H1013" s="127"/>
      <c r="I1013" s="127"/>
      <c r="J1013" s="127"/>
      <c r="K1013" s="127"/>
      <c r="L1013" s="127"/>
      <c r="M1013" s="127"/>
      <c r="N1013" s="127"/>
      <c r="O1013" s="127"/>
      <c r="P1013" s="127"/>
      <c r="Q1013" s="127"/>
      <c r="R1013" s="127"/>
      <c r="S1013" s="127"/>
      <c r="T1013" s="127"/>
      <c r="U1013" s="127"/>
      <c r="V1013" s="127"/>
      <c r="W1013" s="127"/>
      <c r="X1013" s="127"/>
      <c r="Y1013" s="127"/>
      <c r="Z1013" s="127"/>
      <c r="AA1013" s="127"/>
      <c r="AB1013" s="127"/>
      <c r="AC1013" s="127"/>
      <c r="AD1013" s="127"/>
      <c r="AE1013" s="127"/>
      <c r="AF1013" s="127"/>
      <c r="AG1013" s="127"/>
    </row>
    <row r="1014" spans="1:33" ht="12.75">
      <c r="A1014" s="127"/>
      <c r="B1014" s="127"/>
      <c r="C1014" s="127"/>
      <c r="D1014" s="127"/>
      <c r="E1014" s="127"/>
      <c r="F1014" s="127"/>
      <c r="G1014" s="127"/>
      <c r="H1014" s="127"/>
      <c r="I1014" s="127"/>
      <c r="J1014" s="127"/>
      <c r="K1014" s="127"/>
      <c r="L1014" s="127"/>
      <c r="M1014" s="127"/>
      <c r="N1014" s="127"/>
      <c r="O1014" s="127"/>
      <c r="P1014" s="127"/>
      <c r="Q1014" s="127"/>
      <c r="R1014" s="127"/>
      <c r="S1014" s="127"/>
      <c r="T1014" s="127"/>
      <c r="U1014" s="127"/>
      <c r="V1014" s="127"/>
      <c r="W1014" s="127"/>
      <c r="X1014" s="127"/>
      <c r="Y1014" s="127"/>
      <c r="Z1014" s="127"/>
      <c r="AA1014" s="127"/>
      <c r="AB1014" s="127"/>
      <c r="AC1014" s="127"/>
      <c r="AD1014" s="127"/>
      <c r="AE1014" s="127"/>
      <c r="AF1014" s="127"/>
      <c r="AG1014" s="127"/>
    </row>
    <row r="1015" spans="1:33" ht="12.75">
      <c r="A1015" s="127"/>
      <c r="B1015" s="127"/>
      <c r="C1015" s="127"/>
      <c r="D1015" s="127"/>
      <c r="E1015" s="127"/>
      <c r="F1015" s="127"/>
      <c r="G1015" s="127"/>
      <c r="H1015" s="127"/>
      <c r="I1015" s="127"/>
      <c r="J1015" s="127"/>
      <c r="K1015" s="127"/>
      <c r="L1015" s="127"/>
      <c r="M1015" s="127"/>
      <c r="N1015" s="127"/>
      <c r="O1015" s="127"/>
      <c r="P1015" s="127"/>
      <c r="Q1015" s="127"/>
      <c r="R1015" s="127"/>
      <c r="S1015" s="127"/>
      <c r="T1015" s="127"/>
      <c r="U1015" s="127"/>
      <c r="V1015" s="127"/>
      <c r="W1015" s="127"/>
      <c r="X1015" s="127"/>
      <c r="Y1015" s="127"/>
      <c r="Z1015" s="127"/>
      <c r="AA1015" s="127"/>
      <c r="AB1015" s="127"/>
      <c r="AC1015" s="127"/>
      <c r="AD1015" s="127"/>
      <c r="AE1015" s="127"/>
      <c r="AF1015" s="127"/>
      <c r="AG1015" s="127"/>
    </row>
    <row r="1016" spans="1:33" ht="12.75">
      <c r="A1016" s="127"/>
      <c r="B1016" s="127"/>
      <c r="C1016" s="127"/>
      <c r="D1016" s="127"/>
      <c r="E1016" s="127"/>
      <c r="F1016" s="127"/>
      <c r="G1016" s="127"/>
      <c r="H1016" s="127"/>
      <c r="I1016" s="127"/>
      <c r="J1016" s="127"/>
      <c r="K1016" s="127"/>
      <c r="L1016" s="127"/>
      <c r="M1016" s="127"/>
      <c r="N1016" s="127"/>
      <c r="O1016" s="127"/>
      <c r="P1016" s="127"/>
      <c r="Q1016" s="127"/>
      <c r="R1016" s="127"/>
      <c r="S1016" s="127"/>
      <c r="T1016" s="127"/>
      <c r="U1016" s="127"/>
      <c r="V1016" s="127"/>
      <c r="W1016" s="127"/>
      <c r="X1016" s="127"/>
      <c r="Y1016" s="127"/>
      <c r="Z1016" s="127"/>
      <c r="AA1016" s="127"/>
      <c r="AB1016" s="127"/>
      <c r="AC1016" s="127"/>
      <c r="AD1016" s="127"/>
      <c r="AE1016" s="127"/>
      <c r="AF1016" s="127"/>
      <c r="AG1016" s="127"/>
    </row>
    <row r="1017" spans="1:33" ht="12.75">
      <c r="A1017" s="127"/>
      <c r="B1017" s="127"/>
      <c r="C1017" s="127"/>
      <c r="D1017" s="127"/>
      <c r="E1017" s="127"/>
      <c r="F1017" s="127"/>
      <c r="G1017" s="127"/>
      <c r="H1017" s="127"/>
      <c r="I1017" s="127"/>
      <c r="J1017" s="127"/>
      <c r="K1017" s="127"/>
      <c r="L1017" s="127"/>
      <c r="M1017" s="127"/>
      <c r="N1017" s="127"/>
      <c r="O1017" s="127"/>
      <c r="P1017" s="127"/>
      <c r="Q1017" s="127"/>
      <c r="R1017" s="127"/>
      <c r="S1017" s="127"/>
      <c r="T1017" s="127"/>
      <c r="U1017" s="127"/>
      <c r="V1017" s="127"/>
      <c r="W1017" s="127"/>
      <c r="X1017" s="127"/>
      <c r="Y1017" s="127"/>
      <c r="Z1017" s="127"/>
      <c r="AA1017" s="127"/>
      <c r="AB1017" s="127"/>
      <c r="AC1017" s="127"/>
      <c r="AD1017" s="127"/>
      <c r="AE1017" s="127"/>
      <c r="AF1017" s="127"/>
      <c r="AG1017" s="127"/>
    </row>
    <row r="1018" spans="1:33" ht="12.75">
      <c r="A1018" s="127"/>
      <c r="B1018" s="127"/>
      <c r="C1018" s="127"/>
      <c r="D1018" s="127"/>
      <c r="E1018" s="127"/>
      <c r="F1018" s="127"/>
      <c r="G1018" s="127"/>
      <c r="H1018" s="127"/>
      <c r="I1018" s="127"/>
      <c r="J1018" s="127"/>
      <c r="K1018" s="127"/>
      <c r="L1018" s="127"/>
      <c r="M1018" s="127"/>
      <c r="N1018" s="127"/>
      <c r="O1018" s="127"/>
      <c r="P1018" s="127"/>
      <c r="Q1018" s="127"/>
      <c r="R1018" s="127"/>
      <c r="S1018" s="127"/>
      <c r="T1018" s="127"/>
      <c r="U1018" s="127"/>
      <c r="V1018" s="127"/>
      <c r="W1018" s="127"/>
      <c r="X1018" s="127"/>
      <c r="Y1018" s="127"/>
      <c r="Z1018" s="127"/>
      <c r="AA1018" s="127"/>
      <c r="AB1018" s="127"/>
      <c r="AC1018" s="127"/>
      <c r="AD1018" s="127"/>
      <c r="AE1018" s="127"/>
      <c r="AF1018" s="127"/>
      <c r="AG1018" s="127"/>
    </row>
  </sheetData>
  <sheetProtection/>
  <mergeCells count="555">
    <mergeCell ref="J432:J433"/>
    <mergeCell ref="K432:K433"/>
    <mergeCell ref="L432:L433"/>
    <mergeCell ref="M432:M433"/>
    <mergeCell ref="N432:N433"/>
    <mergeCell ref="O432:O43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H420:H423"/>
    <mergeCell ref="I420:I423"/>
    <mergeCell ref="J420:J423"/>
    <mergeCell ref="K420:K423"/>
    <mergeCell ref="L420:L423"/>
    <mergeCell ref="M420:M423"/>
    <mergeCell ref="B420:B423"/>
    <mergeCell ref="C420:C423"/>
    <mergeCell ref="D420:D423"/>
    <mergeCell ref="E420:E423"/>
    <mergeCell ref="F420:F423"/>
    <mergeCell ref="G420:G423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O142:O145"/>
    <mergeCell ref="N142:N145"/>
    <mergeCell ref="M142:M145"/>
    <mergeCell ref="L142:L145"/>
    <mergeCell ref="K142:K145"/>
    <mergeCell ref="J142:J145"/>
    <mergeCell ref="D142:D145"/>
    <mergeCell ref="C34:C37"/>
    <mergeCell ref="C142:C145"/>
    <mergeCell ref="C43:C44"/>
    <mergeCell ref="E34:E37"/>
    <mergeCell ref="E43:E44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M15:M16"/>
    <mergeCell ref="L15:L16"/>
    <mergeCell ref="K15:K16"/>
    <mergeCell ref="I15:I16"/>
    <mergeCell ref="B15:B16"/>
    <mergeCell ref="B1:C1"/>
    <mergeCell ref="C15:C16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J19:J21"/>
    <mergeCell ref="G27:G28"/>
    <mergeCell ref="F27:F28"/>
    <mergeCell ref="E27:E28"/>
    <mergeCell ref="D27:D28"/>
    <mergeCell ref="C27:C28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O251:O252"/>
    <mergeCell ref="N251:N252"/>
    <mergeCell ref="M251:M252"/>
    <mergeCell ref="L251:L252"/>
    <mergeCell ref="K251:K252"/>
    <mergeCell ref="J251:J252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I195:I198"/>
    <mergeCell ref="H195:H198"/>
    <mergeCell ref="G195:G198"/>
    <mergeCell ref="F195:F198"/>
    <mergeCell ref="E195:E198"/>
    <mergeCell ref="D195:D198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G204:G205"/>
    <mergeCell ref="F204:F205"/>
    <mergeCell ref="E204:E205"/>
    <mergeCell ref="D204:D205"/>
    <mergeCell ref="C204:C205"/>
    <mergeCell ref="B204:B205"/>
    <mergeCell ref="O209:O212"/>
    <mergeCell ref="N209:N212"/>
    <mergeCell ref="M209:M212"/>
    <mergeCell ref="L209:L212"/>
    <mergeCell ref="K209:K212"/>
    <mergeCell ref="J209:J212"/>
    <mergeCell ref="I209:I212"/>
    <mergeCell ref="H209:H212"/>
    <mergeCell ref="G209:G212"/>
    <mergeCell ref="F209:F212"/>
    <mergeCell ref="E209:E212"/>
    <mergeCell ref="D209:D212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G218:G219"/>
    <mergeCell ref="F218:F219"/>
    <mergeCell ref="E218:E219"/>
    <mergeCell ref="D218:D219"/>
    <mergeCell ref="C218:C219"/>
    <mergeCell ref="B218:B219"/>
    <mergeCell ref="O223:O226"/>
    <mergeCell ref="N223:N226"/>
    <mergeCell ref="M223:M226"/>
    <mergeCell ref="L223:L226"/>
    <mergeCell ref="K223:K226"/>
    <mergeCell ref="J223:J226"/>
    <mergeCell ref="I223:I226"/>
    <mergeCell ref="H223:H226"/>
    <mergeCell ref="G223:G226"/>
    <mergeCell ref="F223:F226"/>
    <mergeCell ref="E223:E226"/>
    <mergeCell ref="D223:D226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G232:G233"/>
    <mergeCell ref="F232:F233"/>
    <mergeCell ref="E232:E233"/>
    <mergeCell ref="D232:D233"/>
    <mergeCell ref="C232:C233"/>
    <mergeCell ref="B232:B233"/>
    <mergeCell ref="O237:O240"/>
    <mergeCell ref="N237:N240"/>
    <mergeCell ref="M237:M240"/>
    <mergeCell ref="L237:L240"/>
    <mergeCell ref="K237:K240"/>
    <mergeCell ref="J237:J240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N256:N259"/>
    <mergeCell ref="M256:M259"/>
    <mergeCell ref="L256:L259"/>
    <mergeCell ref="K256:K259"/>
    <mergeCell ref="J256:J259"/>
    <mergeCell ref="I256:I259"/>
    <mergeCell ref="H256:H259"/>
    <mergeCell ref="G256:G259"/>
    <mergeCell ref="F256:F259"/>
    <mergeCell ref="E256:E259"/>
    <mergeCell ref="D256:D259"/>
    <mergeCell ref="C256:C259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G275:G278"/>
    <mergeCell ref="F275:F278"/>
    <mergeCell ref="E275:E278"/>
    <mergeCell ref="D275:D278"/>
    <mergeCell ref="C275:C278"/>
    <mergeCell ref="B275:B278"/>
    <mergeCell ref="O289:O290"/>
    <mergeCell ref="N289:N290"/>
    <mergeCell ref="M289:M290"/>
    <mergeCell ref="L289:L290"/>
    <mergeCell ref="K289:K290"/>
    <mergeCell ref="J289:J290"/>
    <mergeCell ref="I289:I290"/>
    <mergeCell ref="H289:H290"/>
    <mergeCell ref="G289:G290"/>
    <mergeCell ref="F289:F290"/>
    <mergeCell ref="E289:E290"/>
    <mergeCell ref="D289:D290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G294:G297"/>
    <mergeCell ref="F294:F297"/>
    <mergeCell ref="E294:E297"/>
    <mergeCell ref="D294:D297"/>
    <mergeCell ref="C294:C297"/>
    <mergeCell ref="B294:B297"/>
    <mergeCell ref="O308:O309"/>
    <mergeCell ref="N308:N309"/>
    <mergeCell ref="M308:M309"/>
    <mergeCell ref="L308:L309"/>
    <mergeCell ref="K308:K309"/>
    <mergeCell ref="J308:J309"/>
    <mergeCell ref="I308:I309"/>
    <mergeCell ref="H308:H309"/>
    <mergeCell ref="G308:G309"/>
    <mergeCell ref="F308:F309"/>
    <mergeCell ref="E308:E309"/>
    <mergeCell ref="D308:D309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G313:G316"/>
    <mergeCell ref="F313:F316"/>
    <mergeCell ref="E313:E316"/>
    <mergeCell ref="D313:D316"/>
    <mergeCell ref="C313:C316"/>
    <mergeCell ref="B313:B316"/>
    <mergeCell ref="O327:O328"/>
    <mergeCell ref="N327:N328"/>
    <mergeCell ref="M327:M328"/>
    <mergeCell ref="L327:L328"/>
    <mergeCell ref="K327:K328"/>
    <mergeCell ref="J327:J328"/>
    <mergeCell ref="I327:I328"/>
    <mergeCell ref="H327:H328"/>
    <mergeCell ref="G327:G328"/>
    <mergeCell ref="F327:F328"/>
    <mergeCell ref="E327:E328"/>
    <mergeCell ref="D327:D328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G332:G335"/>
    <mergeCell ref="F332:F335"/>
    <mergeCell ref="E332:E335"/>
    <mergeCell ref="D332:D335"/>
    <mergeCell ref="C332:C335"/>
    <mergeCell ref="B332:B335"/>
    <mergeCell ref="O346:O347"/>
    <mergeCell ref="N346:N347"/>
    <mergeCell ref="M346:M347"/>
    <mergeCell ref="L346:L347"/>
    <mergeCell ref="K346:K347"/>
    <mergeCell ref="J346:J347"/>
    <mergeCell ref="I346:I347"/>
    <mergeCell ref="H346:H347"/>
    <mergeCell ref="G346:G347"/>
    <mergeCell ref="F346:F347"/>
    <mergeCell ref="E346:E347"/>
    <mergeCell ref="D346:D347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G351:G354"/>
    <mergeCell ref="F351:F354"/>
    <mergeCell ref="E351:E354"/>
    <mergeCell ref="D351:D354"/>
    <mergeCell ref="C351:C354"/>
    <mergeCell ref="B351:B354"/>
    <mergeCell ref="O364:O365"/>
    <mergeCell ref="N364:N365"/>
    <mergeCell ref="M364:M365"/>
    <mergeCell ref="L364:L365"/>
    <mergeCell ref="K364:K365"/>
    <mergeCell ref="J364:J365"/>
    <mergeCell ref="I364:I365"/>
    <mergeCell ref="H364:H365"/>
    <mergeCell ref="G364:G365"/>
    <mergeCell ref="F364:F365"/>
    <mergeCell ref="E364:E365"/>
    <mergeCell ref="D364:D365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G369:G372"/>
    <mergeCell ref="F369:F372"/>
    <mergeCell ref="E369:E372"/>
    <mergeCell ref="D369:D372"/>
    <mergeCell ref="C369:C372"/>
    <mergeCell ref="B369:B372"/>
    <mergeCell ref="O381:O382"/>
    <mergeCell ref="N381:N382"/>
    <mergeCell ref="M381:M382"/>
    <mergeCell ref="L381:L382"/>
    <mergeCell ref="K381:K382"/>
    <mergeCell ref="J381:J382"/>
    <mergeCell ref="I381:I382"/>
    <mergeCell ref="H381:H382"/>
    <mergeCell ref="G381:G382"/>
    <mergeCell ref="F381:F382"/>
    <mergeCell ref="E381:E382"/>
    <mergeCell ref="D381:D382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G386:G389"/>
    <mergeCell ref="F386:F389"/>
    <mergeCell ref="E386:E389"/>
    <mergeCell ref="D386:D389"/>
    <mergeCell ref="C386:C389"/>
    <mergeCell ref="B386:B389"/>
    <mergeCell ref="O398:O399"/>
    <mergeCell ref="N398:N399"/>
    <mergeCell ref="M398:M399"/>
    <mergeCell ref="L398:L399"/>
    <mergeCell ref="K398:K399"/>
    <mergeCell ref="J398:J399"/>
    <mergeCell ref="I398:I399"/>
    <mergeCell ref="H398:H399"/>
    <mergeCell ref="G398:G399"/>
    <mergeCell ref="F398:F399"/>
    <mergeCell ref="E398:E399"/>
    <mergeCell ref="D398:D399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G403:G406"/>
    <mergeCell ref="F403:F406"/>
    <mergeCell ref="E403:E406"/>
    <mergeCell ref="D403:D406"/>
    <mergeCell ref="C403:C406"/>
    <mergeCell ref="B403:B406"/>
    <mergeCell ref="O415:O416"/>
    <mergeCell ref="N415:N416"/>
    <mergeCell ref="M415:M416"/>
    <mergeCell ref="L415:L416"/>
    <mergeCell ref="K415:K416"/>
    <mergeCell ref="J415:J416"/>
    <mergeCell ref="C415:C416"/>
    <mergeCell ref="B415:B416"/>
    <mergeCell ref="I415:I416"/>
    <mergeCell ref="H415:H416"/>
    <mergeCell ref="G415:G416"/>
    <mergeCell ref="F415:F416"/>
    <mergeCell ref="E415:E416"/>
    <mergeCell ref="D415:D416"/>
  </mergeCells>
  <printOptions/>
  <pageMargins left="0.24" right="0.22" top="0.33" bottom="0.24" header="0.19" footer="0.17"/>
  <pageSetup horizontalDpi="600" verticalDpi="60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62"/>
  <sheetViews>
    <sheetView showGridLines="0" showZeros="0" zoomScale="115" zoomScaleNormal="115" zoomScalePageLayoutView="0" workbookViewId="0" topLeftCell="A61">
      <selection activeCell="P80" sqref="P80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7.14062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2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 customHeight="1">
      <c r="A3" s="37"/>
      <c r="B3" s="38"/>
      <c r="C3" s="39" t="s">
        <v>120</v>
      </c>
      <c r="D3" s="38"/>
      <c r="E3" s="37"/>
      <c r="F3" s="37"/>
      <c r="G3" s="3"/>
      <c r="H3" s="37"/>
      <c r="I3" s="38"/>
      <c r="J3" s="39" t="s">
        <v>123</v>
      </c>
      <c r="K3" s="38"/>
      <c r="L3" s="37"/>
      <c r="M3" s="3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27" customHeight="1">
      <c r="A5" s="68" t="s">
        <v>132</v>
      </c>
      <c r="B5" s="44">
        <v>2018</v>
      </c>
      <c r="C5" s="69">
        <v>2017</v>
      </c>
      <c r="D5" s="80">
        <v>2016</v>
      </c>
      <c r="E5" s="79" t="s">
        <v>151</v>
      </c>
      <c r="F5" s="74" t="s">
        <v>148</v>
      </c>
      <c r="G5" s="3"/>
      <c r="H5" s="68" t="s">
        <v>132</v>
      </c>
      <c r="I5" s="81">
        <v>2018</v>
      </c>
      <c r="J5" s="45">
        <v>2017</v>
      </c>
      <c r="K5" s="44">
        <v>2016</v>
      </c>
      <c r="L5" s="89" t="s">
        <v>151</v>
      </c>
      <c r="M5" s="84" t="s">
        <v>148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.5" customHeight="1">
      <c r="A6" s="67"/>
      <c r="B6" s="62"/>
      <c r="C6" s="70"/>
      <c r="D6" s="63"/>
      <c r="E6" s="64"/>
      <c r="F6" s="75"/>
      <c r="G6" s="65"/>
      <c r="H6" s="46"/>
      <c r="I6" s="50"/>
      <c r="J6" s="51"/>
      <c r="K6" s="82"/>
      <c r="L6" s="90"/>
      <c r="M6" s="85"/>
      <c r="N6" s="3" t="s">
        <v>98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customHeight="1">
      <c r="A7" s="47" t="s">
        <v>113</v>
      </c>
      <c r="B7" s="66">
        <v>9190</v>
      </c>
      <c r="C7" s="71">
        <v>8904</v>
      </c>
      <c r="D7" s="52">
        <v>9085</v>
      </c>
      <c r="E7" s="57">
        <f>IF(B7&gt;0,((B7-C7)/C7)*100,0)</f>
        <v>3.2120395327942495</v>
      </c>
      <c r="F7" s="76">
        <f>IF(B7&gt;0,((B7-D7)/D7)*100,0)</f>
        <v>1.1557512383048982</v>
      </c>
      <c r="G7" s="65"/>
      <c r="H7" s="47" t="s">
        <v>113</v>
      </c>
      <c r="I7" s="66">
        <v>3227</v>
      </c>
      <c r="J7" s="15">
        <v>3157</v>
      </c>
      <c r="K7" s="14">
        <v>3187</v>
      </c>
      <c r="L7" s="91">
        <f>IF(I7&gt;0,((I7-J7)/J7)*100,0)</f>
        <v>2.2172949002217295</v>
      </c>
      <c r="M7" s="86">
        <f>IF(I7&gt;0,((I7-K7)/K7)*100,0)</f>
        <v>1.2550988390335738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 customHeight="1">
      <c r="A8" s="47" t="s">
        <v>114</v>
      </c>
      <c r="B8" s="66"/>
      <c r="C8" s="71">
        <v>7873</v>
      </c>
      <c r="D8" s="52">
        <v>8159</v>
      </c>
      <c r="E8" s="57">
        <f aca="true" t="shared" si="0" ref="E8:E18">IF(B8&gt;0,((B8-C8)/C8)*100,0)</f>
        <v>0</v>
      </c>
      <c r="F8" s="76">
        <f aca="true" t="shared" si="1" ref="F8:F18">IF(B8&gt;0,((B8-D8)/D8)*100,0)</f>
        <v>0</v>
      </c>
      <c r="G8" s="65"/>
      <c r="H8" s="47" t="s">
        <v>114</v>
      </c>
      <c r="I8" s="66"/>
      <c r="J8" s="15">
        <v>2439</v>
      </c>
      <c r="K8" s="14">
        <v>2331</v>
      </c>
      <c r="L8" s="91">
        <f aca="true" t="shared" si="2" ref="L8:L18">IF(I8&gt;0,((I8-J8)/J8)*100,0)</f>
        <v>0</v>
      </c>
      <c r="M8" s="86">
        <f aca="true" t="shared" si="3" ref="M8:M18">IF(I8&gt;0,((I8-K8)/K8)*100,0)</f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7" t="s">
        <v>115</v>
      </c>
      <c r="B9" s="66"/>
      <c r="C9" s="71">
        <v>9173</v>
      </c>
      <c r="D9" s="52">
        <v>9561</v>
      </c>
      <c r="E9" s="57">
        <f t="shared" si="0"/>
        <v>0</v>
      </c>
      <c r="F9" s="76">
        <f t="shared" si="1"/>
        <v>0</v>
      </c>
      <c r="G9" s="65"/>
      <c r="H9" s="47" t="s">
        <v>115</v>
      </c>
      <c r="I9" s="66"/>
      <c r="J9" s="15">
        <v>2331</v>
      </c>
      <c r="K9" s="14">
        <v>2375</v>
      </c>
      <c r="L9" s="91">
        <f t="shared" si="2"/>
        <v>0</v>
      </c>
      <c r="M9" s="86">
        <f t="shared" si="3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7" t="s">
        <v>116</v>
      </c>
      <c r="B10" s="66"/>
      <c r="C10" s="71">
        <v>9053</v>
      </c>
      <c r="D10" s="52">
        <v>8558</v>
      </c>
      <c r="E10" s="57">
        <f t="shared" si="0"/>
        <v>0</v>
      </c>
      <c r="F10" s="76">
        <f t="shared" si="1"/>
        <v>0</v>
      </c>
      <c r="G10" s="65"/>
      <c r="H10" s="47" t="s">
        <v>116</v>
      </c>
      <c r="I10" s="66"/>
      <c r="J10" s="15">
        <v>2510</v>
      </c>
      <c r="K10" s="14">
        <v>2724</v>
      </c>
      <c r="L10" s="91">
        <f t="shared" si="2"/>
        <v>0</v>
      </c>
      <c r="M10" s="86">
        <f t="shared" si="3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7" t="s">
        <v>117</v>
      </c>
      <c r="B11" s="66"/>
      <c r="C11" s="71">
        <v>7140</v>
      </c>
      <c r="D11" s="52">
        <v>6351</v>
      </c>
      <c r="E11" s="57">
        <f t="shared" si="0"/>
        <v>0</v>
      </c>
      <c r="F11" s="76">
        <f t="shared" si="1"/>
        <v>0</v>
      </c>
      <c r="G11" s="65"/>
      <c r="H11" s="47" t="s">
        <v>117</v>
      </c>
      <c r="I11" s="66"/>
      <c r="J11" s="15">
        <v>2009</v>
      </c>
      <c r="K11" s="14">
        <v>1710</v>
      </c>
      <c r="L11" s="91">
        <f t="shared" si="2"/>
        <v>0</v>
      </c>
      <c r="M11" s="86">
        <f t="shared" si="3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7" t="s">
        <v>118</v>
      </c>
      <c r="B12" s="66"/>
      <c r="C12" s="71">
        <v>8191</v>
      </c>
      <c r="D12" s="52">
        <v>7621</v>
      </c>
      <c r="E12" s="57">
        <f t="shared" si="0"/>
        <v>0</v>
      </c>
      <c r="F12" s="76">
        <f t="shared" si="1"/>
        <v>0</v>
      </c>
      <c r="G12" s="65"/>
      <c r="H12" s="47" t="s">
        <v>118</v>
      </c>
      <c r="I12" s="66"/>
      <c r="J12" s="15">
        <v>2231</v>
      </c>
      <c r="K12" s="14">
        <v>1951</v>
      </c>
      <c r="L12" s="91">
        <f t="shared" si="2"/>
        <v>0</v>
      </c>
      <c r="M12" s="86">
        <f t="shared" si="3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7" t="s">
        <v>109</v>
      </c>
      <c r="B13" s="66"/>
      <c r="C13" s="71">
        <v>12095</v>
      </c>
      <c r="D13" s="52">
        <v>11031</v>
      </c>
      <c r="E13" s="57">
        <f t="shared" si="0"/>
        <v>0</v>
      </c>
      <c r="F13" s="76">
        <f t="shared" si="1"/>
        <v>0</v>
      </c>
      <c r="G13" s="65"/>
      <c r="H13" s="47" t="s">
        <v>109</v>
      </c>
      <c r="I13" s="66"/>
      <c r="J13" s="15">
        <v>4226</v>
      </c>
      <c r="K13" s="14">
        <v>3915</v>
      </c>
      <c r="L13" s="91">
        <f t="shared" si="2"/>
        <v>0</v>
      </c>
      <c r="M13" s="86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7" t="s">
        <v>119</v>
      </c>
      <c r="B14" s="66"/>
      <c r="C14" s="71">
        <v>9568</v>
      </c>
      <c r="D14" s="52">
        <v>9164</v>
      </c>
      <c r="E14" s="57">
        <f t="shared" si="0"/>
        <v>0</v>
      </c>
      <c r="F14" s="76">
        <f t="shared" si="1"/>
        <v>0</v>
      </c>
      <c r="G14" s="65"/>
      <c r="H14" s="47" t="s">
        <v>119</v>
      </c>
      <c r="I14" s="66"/>
      <c r="J14" s="15">
        <v>2961</v>
      </c>
      <c r="K14" s="14">
        <v>2746</v>
      </c>
      <c r="L14" s="91">
        <f t="shared" si="2"/>
        <v>0</v>
      </c>
      <c r="M14" s="8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7" t="s">
        <v>122</v>
      </c>
      <c r="B15" s="66"/>
      <c r="C15" s="71">
        <v>11683.971990217839</v>
      </c>
      <c r="D15" s="52">
        <v>11176</v>
      </c>
      <c r="E15" s="57">
        <f t="shared" si="0"/>
        <v>0</v>
      </c>
      <c r="F15" s="76">
        <f t="shared" si="1"/>
        <v>0</v>
      </c>
      <c r="G15" s="65"/>
      <c r="H15" s="47" t="s">
        <v>122</v>
      </c>
      <c r="I15" s="66"/>
      <c r="J15" s="15">
        <v>2532.0199989304456</v>
      </c>
      <c r="K15" s="14">
        <v>2331</v>
      </c>
      <c r="L15" s="91">
        <f t="shared" si="2"/>
        <v>0</v>
      </c>
      <c r="M15" s="86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7" t="s">
        <v>110</v>
      </c>
      <c r="B16" s="66"/>
      <c r="C16" s="71">
        <v>11774.918896682324</v>
      </c>
      <c r="D16" s="52">
        <v>10943</v>
      </c>
      <c r="E16" s="57">
        <f t="shared" si="0"/>
        <v>0</v>
      </c>
      <c r="F16" s="76">
        <f t="shared" si="1"/>
        <v>0</v>
      </c>
      <c r="G16" s="65"/>
      <c r="H16" s="47" t="s">
        <v>110</v>
      </c>
      <c r="I16" s="66"/>
      <c r="J16" s="15">
        <v>4361.022111120862</v>
      </c>
      <c r="K16" s="14">
        <v>4450</v>
      </c>
      <c r="L16" s="91">
        <f t="shared" si="2"/>
        <v>0</v>
      </c>
      <c r="M16" s="86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7" t="s">
        <v>111</v>
      </c>
      <c r="B17" s="66"/>
      <c r="C17" s="71">
        <v>11341.867915213397</v>
      </c>
      <c r="D17" s="52">
        <v>10689</v>
      </c>
      <c r="E17" s="57">
        <f t="shared" si="0"/>
        <v>0</v>
      </c>
      <c r="F17" s="76">
        <f t="shared" si="1"/>
        <v>0</v>
      </c>
      <c r="G17" s="65"/>
      <c r="H17" s="47" t="s">
        <v>111</v>
      </c>
      <c r="I17" s="66"/>
      <c r="J17" s="15">
        <v>4087.968542928587</v>
      </c>
      <c r="K17" s="14">
        <v>4065</v>
      </c>
      <c r="L17" s="91">
        <f t="shared" si="2"/>
        <v>0</v>
      </c>
      <c r="M17" s="8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7" t="s">
        <v>112</v>
      </c>
      <c r="B18" s="66"/>
      <c r="C18" s="71">
        <v>13899</v>
      </c>
      <c r="D18" s="52">
        <v>13338</v>
      </c>
      <c r="E18" s="57">
        <f t="shared" si="0"/>
        <v>0</v>
      </c>
      <c r="F18" s="76">
        <f t="shared" si="1"/>
        <v>0</v>
      </c>
      <c r="G18" s="65"/>
      <c r="H18" s="47" t="s">
        <v>112</v>
      </c>
      <c r="I18" s="66"/>
      <c r="J18" s="15">
        <v>4981</v>
      </c>
      <c r="K18" s="14">
        <v>4940</v>
      </c>
      <c r="L18" s="91">
        <f t="shared" si="2"/>
        <v>0</v>
      </c>
      <c r="M18" s="8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6.5" customHeight="1">
      <c r="A19" s="47" t="s">
        <v>150</v>
      </c>
      <c r="B19" s="66">
        <f>B7</f>
        <v>9190</v>
      </c>
      <c r="C19" s="71">
        <f>C7</f>
        <v>8904</v>
      </c>
      <c r="D19" s="52">
        <f>D7</f>
        <v>9085</v>
      </c>
      <c r="E19" s="57">
        <f>IF(B19&gt;0,((B19-C19)/C19)*100,0)</f>
        <v>3.2120395327942495</v>
      </c>
      <c r="F19" s="76">
        <f>IF(B19&gt;0,((B19-D19)/D19)*100,0)</f>
        <v>1.1557512383048982</v>
      </c>
      <c r="G19" s="65"/>
      <c r="H19" s="47" t="s">
        <v>150</v>
      </c>
      <c r="I19" s="66">
        <f>I7</f>
        <v>3227</v>
      </c>
      <c r="J19" s="15">
        <f>J7</f>
        <v>3157</v>
      </c>
      <c r="K19" s="14">
        <f>K7</f>
        <v>3187</v>
      </c>
      <c r="L19" s="91">
        <f>IF(I19&gt;0,((I19-J19)/J19)*100,0)</f>
        <v>2.2172949002217295</v>
      </c>
      <c r="M19" s="86">
        <f>IF(I19&gt;0,((I19-K19)/K19)*100,0)</f>
        <v>1.2550988390335738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6.5" customHeight="1">
      <c r="A20" s="48" t="s">
        <v>133</v>
      </c>
      <c r="B20" s="61">
        <f>SUM(B7:B18)</f>
        <v>9190</v>
      </c>
      <c r="C20" s="72">
        <f>SUM(C7:C18)</f>
        <v>120696.75880211356</v>
      </c>
      <c r="D20" s="53">
        <f>SUM(D7:D18)</f>
        <v>115676</v>
      </c>
      <c r="E20" s="58">
        <f>IF(B20&gt;0,((B20-C20)/C20)*100,0)</f>
        <v>-92.38587672841545</v>
      </c>
      <c r="F20" s="77">
        <f>IF(B20&gt;0,((B20-D20)/D20)*100,0)</f>
        <v>-92.05539610636606</v>
      </c>
      <c r="G20" s="3"/>
      <c r="H20" s="48" t="s">
        <v>133</v>
      </c>
      <c r="I20" s="61">
        <f>SUM(I7:I18)</f>
        <v>3227</v>
      </c>
      <c r="J20" s="41">
        <f>SUM(J7:J18)</f>
        <v>37826.010652979894</v>
      </c>
      <c r="K20" s="42">
        <f>SUM(K7:K18)</f>
        <v>36725</v>
      </c>
      <c r="L20" s="92">
        <f>IF(I20&gt;0,((I20-J20)/J20)*100,0)</f>
        <v>-91.46883336547207</v>
      </c>
      <c r="M20" s="87">
        <f>IF(I20&gt;0,((I20-K20)/K20)*100,0)</f>
        <v>-91.21307011572497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4.5" customHeight="1">
      <c r="A21" s="49"/>
      <c r="B21" s="54"/>
      <c r="C21" s="73"/>
      <c r="D21" s="56"/>
      <c r="E21" s="59"/>
      <c r="F21" s="78"/>
      <c r="G21" s="3"/>
      <c r="H21" s="49"/>
      <c r="I21" s="54"/>
      <c r="J21" s="55"/>
      <c r="K21" s="83"/>
      <c r="L21" s="93"/>
      <c r="M21" s="8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16"/>
      <c r="B22" s="3"/>
      <c r="C22" s="3"/>
      <c r="D22" s="3"/>
      <c r="E22" s="3"/>
      <c r="F22" s="16"/>
      <c r="G22" s="3"/>
      <c r="H22" s="16"/>
      <c r="I22" s="3"/>
      <c r="J22" s="3"/>
      <c r="K22" s="3"/>
      <c r="L22" s="3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 customHeight="1">
      <c r="A23" s="37"/>
      <c r="B23" s="38"/>
      <c r="C23" s="39" t="s">
        <v>121</v>
      </c>
      <c r="D23" s="38"/>
      <c r="E23" s="37"/>
      <c r="F23" s="37"/>
      <c r="G23" s="3"/>
      <c r="H23" s="37"/>
      <c r="I23" s="38"/>
      <c r="J23" s="39" t="s">
        <v>124</v>
      </c>
      <c r="K23" s="38"/>
      <c r="L23" s="37"/>
      <c r="M23" s="3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7" customHeight="1">
      <c r="A25" s="68" t="s">
        <v>132</v>
      </c>
      <c r="B25" s="44">
        <v>2018</v>
      </c>
      <c r="C25" s="69">
        <v>2017</v>
      </c>
      <c r="D25" s="80">
        <v>2016</v>
      </c>
      <c r="E25" s="79" t="s">
        <v>151</v>
      </c>
      <c r="F25" s="74" t="s">
        <v>148</v>
      </c>
      <c r="G25" s="3"/>
      <c r="H25" s="68" t="s">
        <v>132</v>
      </c>
      <c r="I25" s="44">
        <v>2018</v>
      </c>
      <c r="J25" s="69">
        <v>2017</v>
      </c>
      <c r="K25" s="80">
        <v>2016</v>
      </c>
      <c r="L25" s="79" t="s">
        <v>151</v>
      </c>
      <c r="M25" s="74" t="s">
        <v>148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4.5" customHeight="1">
      <c r="A26" s="67"/>
      <c r="B26" s="62"/>
      <c r="C26" s="70"/>
      <c r="D26" s="63"/>
      <c r="E26" s="64"/>
      <c r="F26" s="75"/>
      <c r="G26" s="3"/>
      <c r="H26" s="67"/>
      <c r="I26" s="62"/>
      <c r="J26" s="70"/>
      <c r="K26" s="63"/>
      <c r="L26" s="64"/>
      <c r="M26" s="75"/>
      <c r="N26" s="3" t="s">
        <v>98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47" t="s">
        <v>113</v>
      </c>
      <c r="B27" s="66">
        <v>1737</v>
      </c>
      <c r="C27" s="71">
        <v>1703</v>
      </c>
      <c r="D27" s="52">
        <v>1804</v>
      </c>
      <c r="E27" s="57">
        <f aca="true" t="shared" si="4" ref="E27:E38">IF(B27&gt;0,((B27-C27)/C27)*100,0)</f>
        <v>1.996476805637111</v>
      </c>
      <c r="F27" s="76">
        <f aca="true" t="shared" si="5" ref="F27:F38">IF(B27&gt;0,((B27-D27)/D27)*100,0)</f>
        <v>-3.713968957871397</v>
      </c>
      <c r="G27" s="3"/>
      <c r="H27" s="47" t="s">
        <v>113</v>
      </c>
      <c r="I27" s="66">
        <v>1587</v>
      </c>
      <c r="J27" s="71">
        <v>1641</v>
      </c>
      <c r="K27" s="52">
        <v>1658</v>
      </c>
      <c r="L27" s="57">
        <f aca="true" t="shared" si="6" ref="L27:L38">IF(I27&gt;0,((I27-J27)/J27)*100,0)</f>
        <v>-3.2906764168190126</v>
      </c>
      <c r="M27" s="76">
        <f aca="true" t="shared" si="7" ref="M27:M38">IF(I27&gt;0,((I27-K27)/K27)*100,0)</f>
        <v>-4.28226779252111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47" t="s">
        <v>114</v>
      </c>
      <c r="B28" s="66"/>
      <c r="C28" s="71">
        <v>2301</v>
      </c>
      <c r="D28" s="52">
        <v>2701</v>
      </c>
      <c r="E28" s="57">
        <f t="shared" si="4"/>
        <v>0</v>
      </c>
      <c r="F28" s="76">
        <f t="shared" si="5"/>
        <v>0</v>
      </c>
      <c r="G28" s="3"/>
      <c r="H28" s="47" t="s">
        <v>114</v>
      </c>
      <c r="I28" s="66"/>
      <c r="J28" s="71">
        <v>932</v>
      </c>
      <c r="K28" s="52">
        <v>1011</v>
      </c>
      <c r="L28" s="57">
        <f t="shared" si="6"/>
        <v>0</v>
      </c>
      <c r="M28" s="76">
        <f t="shared" si="7"/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7" t="s">
        <v>115</v>
      </c>
      <c r="B29" s="66"/>
      <c r="C29" s="71">
        <v>3337</v>
      </c>
      <c r="D29" s="52">
        <v>3021</v>
      </c>
      <c r="E29" s="57">
        <f t="shared" si="4"/>
        <v>0</v>
      </c>
      <c r="F29" s="76">
        <f t="shared" si="5"/>
        <v>0</v>
      </c>
      <c r="G29" s="3"/>
      <c r="H29" s="47" t="s">
        <v>115</v>
      </c>
      <c r="I29" s="66"/>
      <c r="J29" s="71">
        <v>1210</v>
      </c>
      <c r="K29" s="52">
        <v>1660</v>
      </c>
      <c r="L29" s="57">
        <f t="shared" si="6"/>
        <v>0</v>
      </c>
      <c r="M29" s="76">
        <f t="shared" si="7"/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7" t="s">
        <v>116</v>
      </c>
      <c r="B30" s="66"/>
      <c r="C30" s="71">
        <v>1279</v>
      </c>
      <c r="D30" s="52">
        <v>1420</v>
      </c>
      <c r="E30" s="57">
        <f t="shared" si="4"/>
        <v>0</v>
      </c>
      <c r="F30" s="76">
        <f t="shared" si="5"/>
        <v>0</v>
      </c>
      <c r="G30" s="3"/>
      <c r="H30" s="47" t="s">
        <v>116</v>
      </c>
      <c r="I30" s="66"/>
      <c r="J30" s="71">
        <v>2279</v>
      </c>
      <c r="K30" s="52">
        <v>1771</v>
      </c>
      <c r="L30" s="57">
        <f t="shared" si="6"/>
        <v>0</v>
      </c>
      <c r="M30" s="76">
        <f t="shared" si="7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7" t="s">
        <v>117</v>
      </c>
      <c r="B31" s="66"/>
      <c r="C31" s="71">
        <v>1123</v>
      </c>
      <c r="D31" s="52">
        <v>1023</v>
      </c>
      <c r="E31" s="57">
        <f t="shared" si="4"/>
        <v>0</v>
      </c>
      <c r="F31" s="76">
        <f t="shared" si="5"/>
        <v>0</v>
      </c>
      <c r="G31" s="3"/>
      <c r="H31" s="47" t="s">
        <v>117</v>
      </c>
      <c r="I31" s="66"/>
      <c r="J31" s="71">
        <v>1661</v>
      </c>
      <c r="K31" s="52">
        <v>1272</v>
      </c>
      <c r="L31" s="57">
        <f t="shared" si="6"/>
        <v>0</v>
      </c>
      <c r="M31" s="76">
        <f t="shared" si="7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7" t="s">
        <v>118</v>
      </c>
      <c r="B32" s="66"/>
      <c r="C32" s="71">
        <v>981</v>
      </c>
      <c r="D32" s="52">
        <v>929</v>
      </c>
      <c r="E32" s="57">
        <f t="shared" si="4"/>
        <v>0</v>
      </c>
      <c r="F32" s="76">
        <f t="shared" si="5"/>
        <v>0</v>
      </c>
      <c r="G32" s="3"/>
      <c r="H32" s="47" t="s">
        <v>118</v>
      </c>
      <c r="I32" s="66"/>
      <c r="J32" s="71">
        <v>2004</v>
      </c>
      <c r="K32" s="52">
        <v>2078</v>
      </c>
      <c r="L32" s="57">
        <f t="shared" si="6"/>
        <v>0</v>
      </c>
      <c r="M32" s="76">
        <f t="shared" si="7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7" t="s">
        <v>109</v>
      </c>
      <c r="B33" s="66"/>
      <c r="C33" s="71">
        <v>1078</v>
      </c>
      <c r="D33" s="52">
        <v>1084</v>
      </c>
      <c r="E33" s="57">
        <f t="shared" si="4"/>
        <v>0</v>
      </c>
      <c r="F33" s="76">
        <f t="shared" si="5"/>
        <v>0</v>
      </c>
      <c r="G33" s="3"/>
      <c r="H33" s="47" t="s">
        <v>109</v>
      </c>
      <c r="I33" s="66"/>
      <c r="J33" s="71">
        <v>2670</v>
      </c>
      <c r="K33" s="52">
        <v>2231</v>
      </c>
      <c r="L33" s="57">
        <f t="shared" si="6"/>
        <v>0</v>
      </c>
      <c r="M33" s="76">
        <f t="shared" si="7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7" t="s">
        <v>119</v>
      </c>
      <c r="B34" s="66"/>
      <c r="C34" s="71">
        <v>2092</v>
      </c>
      <c r="D34" s="52">
        <v>1880</v>
      </c>
      <c r="E34" s="57">
        <f t="shared" si="4"/>
        <v>0</v>
      </c>
      <c r="F34" s="76">
        <f t="shared" si="5"/>
        <v>0</v>
      </c>
      <c r="G34" s="3"/>
      <c r="H34" s="47" t="s">
        <v>119</v>
      </c>
      <c r="I34" s="66"/>
      <c r="J34" s="71">
        <v>1622</v>
      </c>
      <c r="K34" s="52">
        <v>1476</v>
      </c>
      <c r="L34" s="57">
        <f t="shared" si="6"/>
        <v>0</v>
      </c>
      <c r="M34" s="76">
        <f t="shared" si="7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7" t="s">
        <v>122</v>
      </c>
      <c r="B35" s="66"/>
      <c r="C35" s="71">
        <v>2282.1577137277814</v>
      </c>
      <c r="D35" s="52">
        <v>1914</v>
      </c>
      <c r="E35" s="57">
        <f t="shared" si="4"/>
        <v>0</v>
      </c>
      <c r="F35" s="76">
        <f t="shared" si="5"/>
        <v>0</v>
      </c>
      <c r="G35" s="3"/>
      <c r="H35" s="47" t="s">
        <v>122</v>
      </c>
      <c r="I35" s="66"/>
      <c r="J35" s="71">
        <v>3346.263934575265</v>
      </c>
      <c r="K35" s="52">
        <v>3496</v>
      </c>
      <c r="L35" s="57">
        <f t="shared" si="6"/>
        <v>0</v>
      </c>
      <c r="M35" s="76">
        <f t="shared" si="7"/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7" t="s">
        <v>110</v>
      </c>
      <c r="B36" s="66"/>
      <c r="C36" s="71">
        <v>1652.2443828192243</v>
      </c>
      <c r="D36" s="52">
        <v>1403</v>
      </c>
      <c r="E36" s="57">
        <f t="shared" si="4"/>
        <v>0</v>
      </c>
      <c r="F36" s="76">
        <f t="shared" si="5"/>
        <v>0</v>
      </c>
      <c r="G36" s="3"/>
      <c r="H36" s="47" t="s">
        <v>110</v>
      </c>
      <c r="I36" s="66"/>
      <c r="J36" s="71">
        <v>1807.2562024483045</v>
      </c>
      <c r="K36" s="52">
        <v>1867</v>
      </c>
      <c r="L36" s="57">
        <f t="shared" si="6"/>
        <v>0</v>
      </c>
      <c r="M36" s="76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7" t="s">
        <v>111</v>
      </c>
      <c r="B37" s="66"/>
      <c r="C37" s="71">
        <v>1782.5536985322303</v>
      </c>
      <c r="D37" s="52">
        <v>1744</v>
      </c>
      <c r="E37" s="57">
        <f t="shared" si="4"/>
        <v>0</v>
      </c>
      <c r="F37" s="76">
        <f t="shared" si="5"/>
        <v>0</v>
      </c>
      <c r="G37" s="3"/>
      <c r="H37" s="47" t="s">
        <v>111</v>
      </c>
      <c r="I37" s="66"/>
      <c r="J37" s="71">
        <v>1915.972627506088</v>
      </c>
      <c r="K37" s="52">
        <v>1667</v>
      </c>
      <c r="L37" s="57">
        <f t="shared" si="6"/>
        <v>0</v>
      </c>
      <c r="M37" s="76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7" t="s">
        <v>112</v>
      </c>
      <c r="B38" s="66"/>
      <c r="C38" s="71">
        <v>2227</v>
      </c>
      <c r="D38" s="52">
        <v>2228</v>
      </c>
      <c r="E38" s="57">
        <f t="shared" si="4"/>
        <v>0</v>
      </c>
      <c r="F38" s="76">
        <f t="shared" si="5"/>
        <v>0</v>
      </c>
      <c r="G38" s="3"/>
      <c r="H38" s="47" t="s">
        <v>112</v>
      </c>
      <c r="I38" s="66"/>
      <c r="J38" s="71">
        <v>2616</v>
      </c>
      <c r="K38" s="52">
        <v>2622</v>
      </c>
      <c r="L38" s="57">
        <f t="shared" si="6"/>
        <v>0</v>
      </c>
      <c r="M38" s="76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6.5" customHeight="1">
      <c r="A39" s="47" t="s">
        <v>150</v>
      </c>
      <c r="B39" s="66">
        <f>B27</f>
        <v>1737</v>
      </c>
      <c r="C39" s="71">
        <f>C27</f>
        <v>1703</v>
      </c>
      <c r="D39" s="52">
        <f>D27</f>
        <v>1804</v>
      </c>
      <c r="E39" s="57">
        <f>IF(B39&gt;0,((B39-C39)/C39)*100,0)</f>
        <v>1.996476805637111</v>
      </c>
      <c r="F39" s="76">
        <f>IF(B39&gt;0,((B39-D39)/D39)*100,0)</f>
        <v>-3.713968957871397</v>
      </c>
      <c r="G39" s="3"/>
      <c r="H39" s="47" t="s">
        <v>150</v>
      </c>
      <c r="I39" s="66">
        <f>I27</f>
        <v>1587</v>
      </c>
      <c r="J39" s="71">
        <f>J27</f>
        <v>1641</v>
      </c>
      <c r="K39" s="52">
        <f>K27</f>
        <v>1658</v>
      </c>
      <c r="L39" s="57">
        <f>IF(I39&gt;0,((I39-J39)/J39)*100,0)</f>
        <v>-3.2906764168190126</v>
      </c>
      <c r="M39" s="76">
        <f>IF(I39&gt;0,((I39-K39)/K39)*100,0)</f>
        <v>-4.28226779252111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6.5" customHeight="1">
      <c r="A40" s="48" t="s">
        <v>133</v>
      </c>
      <c r="B40" s="61">
        <f>SUM(B27:B38)</f>
        <v>1737</v>
      </c>
      <c r="C40" s="72">
        <f>SUM(C27:C38)</f>
        <v>21837.955795079233</v>
      </c>
      <c r="D40" s="53">
        <f>SUM(D27:D38)</f>
        <v>21151</v>
      </c>
      <c r="E40" s="58">
        <f>IF(B40&gt;0,((B40-C40)/C40)*100,0)</f>
        <v>-92.04595880539607</v>
      </c>
      <c r="F40" s="77">
        <f>IF(B40&gt;0,((B40-D40)/D40)*100,0)</f>
        <v>-91.78762233464138</v>
      </c>
      <c r="G40" s="3"/>
      <c r="H40" s="48" t="s">
        <v>133</v>
      </c>
      <c r="I40" s="61">
        <f>SUM(I27:I38)</f>
        <v>1587</v>
      </c>
      <c r="J40" s="72">
        <f>SUM(J27:J38)</f>
        <v>23704.49276452966</v>
      </c>
      <c r="K40" s="53">
        <f>SUM(K27:K38)</f>
        <v>22809</v>
      </c>
      <c r="L40" s="58">
        <f>IF(I40&gt;0,((I40-J40)/J40)*100,0)</f>
        <v>-93.30506661431409</v>
      </c>
      <c r="M40" s="77">
        <f>IF(I40&gt;0,((I40-K40)/K40)*100,0)</f>
        <v>-93.04222017624622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4.5" customHeight="1" thickBot="1">
      <c r="A41" s="49"/>
      <c r="B41" s="54"/>
      <c r="C41" s="73"/>
      <c r="D41" s="56"/>
      <c r="E41" s="59"/>
      <c r="F41" s="78"/>
      <c r="G41" s="3"/>
      <c r="H41" s="49"/>
      <c r="I41" s="54"/>
      <c r="J41" s="73"/>
      <c r="K41" s="56"/>
      <c r="L41" s="59"/>
      <c r="M41" s="7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3"/>
      <c r="B42" s="3"/>
      <c r="C42" s="3"/>
      <c r="D42" s="3"/>
      <c r="E42" s="3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5" customHeight="1">
      <c r="A43" s="37"/>
      <c r="B43" s="38"/>
      <c r="C43" s="39" t="s">
        <v>125</v>
      </c>
      <c r="D43" s="38"/>
      <c r="E43" s="37"/>
      <c r="F43" s="37"/>
      <c r="G43" s="3"/>
      <c r="H43" s="37"/>
      <c r="I43" s="38"/>
      <c r="J43" s="39" t="s">
        <v>126</v>
      </c>
      <c r="K43" s="38"/>
      <c r="L43" s="37"/>
      <c r="M43" s="3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27" customHeight="1">
      <c r="A45" s="68" t="s">
        <v>132</v>
      </c>
      <c r="B45" s="44">
        <v>2018</v>
      </c>
      <c r="C45" s="69">
        <v>2017</v>
      </c>
      <c r="D45" s="80">
        <v>2016</v>
      </c>
      <c r="E45" s="79" t="s">
        <v>151</v>
      </c>
      <c r="F45" s="74" t="s">
        <v>148</v>
      </c>
      <c r="G45" s="3"/>
      <c r="H45" s="68" t="s">
        <v>132</v>
      </c>
      <c r="I45" s="44">
        <v>2018</v>
      </c>
      <c r="J45" s="69">
        <v>2017</v>
      </c>
      <c r="K45" s="80">
        <v>2016</v>
      </c>
      <c r="L45" s="79" t="s">
        <v>151</v>
      </c>
      <c r="M45" s="74" t="s">
        <v>148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4.5" customHeight="1">
      <c r="A46" s="67"/>
      <c r="B46" s="62"/>
      <c r="C46" s="70"/>
      <c r="D46" s="63"/>
      <c r="E46" s="64"/>
      <c r="F46" s="75"/>
      <c r="G46" s="3"/>
      <c r="H46" s="67"/>
      <c r="I46" s="62"/>
      <c r="J46" s="70"/>
      <c r="K46" s="63"/>
      <c r="L46" s="64"/>
      <c r="M46" s="75"/>
      <c r="N46" s="3" t="s">
        <v>98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47" t="s">
        <v>113</v>
      </c>
      <c r="B47" s="66">
        <v>420</v>
      </c>
      <c r="C47" s="71">
        <v>393</v>
      </c>
      <c r="D47" s="52">
        <v>443</v>
      </c>
      <c r="E47" s="57">
        <f aca="true" t="shared" si="8" ref="E47:E58">IF(B47&gt;0,((B47-C47)/C47)*100,0)</f>
        <v>6.870229007633588</v>
      </c>
      <c r="F47" s="76">
        <f aca="true" t="shared" si="9" ref="F47:F58">IF(B47&gt;0,((B47-D47)/D47)*100,0)</f>
        <v>-5.191873589164786</v>
      </c>
      <c r="G47" s="3"/>
      <c r="H47" s="47" t="s">
        <v>113</v>
      </c>
      <c r="I47" s="66">
        <v>2219</v>
      </c>
      <c r="J47" s="71">
        <v>2010</v>
      </c>
      <c r="K47" s="52">
        <v>1993</v>
      </c>
      <c r="L47" s="57">
        <f aca="true" t="shared" si="10" ref="L47:L58">IF(I47&gt;0,((I47-J47)/J47)*100,0)</f>
        <v>10.398009950248756</v>
      </c>
      <c r="M47" s="76">
        <f aca="true" t="shared" si="11" ref="M47:M58">IF(I47&gt;0,((I47-K47)/K47)*100,0)</f>
        <v>11.339688911189162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47" t="s">
        <v>114</v>
      </c>
      <c r="B48" s="66"/>
      <c r="C48" s="71">
        <v>341</v>
      </c>
      <c r="D48" s="52">
        <v>266</v>
      </c>
      <c r="E48" s="57">
        <f t="shared" si="8"/>
        <v>0</v>
      </c>
      <c r="F48" s="76">
        <f t="shared" si="9"/>
        <v>0</v>
      </c>
      <c r="G48" s="3"/>
      <c r="H48" s="47" t="s">
        <v>114</v>
      </c>
      <c r="I48" s="66"/>
      <c r="J48" s="71">
        <v>1860</v>
      </c>
      <c r="K48" s="52">
        <v>1850</v>
      </c>
      <c r="L48" s="57">
        <f t="shared" si="10"/>
        <v>0</v>
      </c>
      <c r="M48" s="76">
        <f t="shared" si="11"/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7" t="s">
        <v>115</v>
      </c>
      <c r="B49" s="66"/>
      <c r="C49" s="71">
        <v>456</v>
      </c>
      <c r="D49" s="52">
        <v>529</v>
      </c>
      <c r="E49" s="57">
        <f t="shared" si="8"/>
        <v>0</v>
      </c>
      <c r="F49" s="76">
        <f t="shared" si="9"/>
        <v>0</v>
      </c>
      <c r="G49" s="3"/>
      <c r="H49" s="47" t="s">
        <v>115</v>
      </c>
      <c r="I49" s="66"/>
      <c r="J49" s="71">
        <v>1839</v>
      </c>
      <c r="K49" s="52">
        <v>1976</v>
      </c>
      <c r="L49" s="57">
        <f t="shared" si="10"/>
        <v>0</v>
      </c>
      <c r="M49" s="76">
        <f t="shared" si="11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7" t="s">
        <v>116</v>
      </c>
      <c r="B50" s="66"/>
      <c r="C50" s="71">
        <v>899</v>
      </c>
      <c r="D50" s="52">
        <v>736</v>
      </c>
      <c r="E50" s="57">
        <f t="shared" si="8"/>
        <v>0</v>
      </c>
      <c r="F50" s="76">
        <f t="shared" si="9"/>
        <v>0</v>
      </c>
      <c r="G50" s="3"/>
      <c r="H50" s="47" t="s">
        <v>116</v>
      </c>
      <c r="I50" s="66"/>
      <c r="J50" s="71">
        <v>2086</v>
      </c>
      <c r="K50" s="52">
        <v>1907</v>
      </c>
      <c r="L50" s="57">
        <f t="shared" si="10"/>
        <v>0</v>
      </c>
      <c r="M50" s="76">
        <f t="shared" si="11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7" t="s">
        <v>117</v>
      </c>
      <c r="B51" s="66"/>
      <c r="C51" s="71">
        <v>530</v>
      </c>
      <c r="D51" s="52">
        <v>669</v>
      </c>
      <c r="E51" s="57">
        <f t="shared" si="8"/>
        <v>0</v>
      </c>
      <c r="F51" s="76">
        <f t="shared" si="9"/>
        <v>0</v>
      </c>
      <c r="G51" s="3"/>
      <c r="H51" s="47" t="s">
        <v>117</v>
      </c>
      <c r="I51" s="66"/>
      <c r="J51" s="71">
        <v>1817</v>
      </c>
      <c r="K51" s="52">
        <v>1677</v>
      </c>
      <c r="L51" s="57">
        <f t="shared" si="10"/>
        <v>0</v>
      </c>
      <c r="M51" s="76">
        <f t="shared" si="11"/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7" t="s">
        <v>118</v>
      </c>
      <c r="B52" s="66"/>
      <c r="C52" s="71">
        <v>797</v>
      </c>
      <c r="D52" s="52">
        <v>571</v>
      </c>
      <c r="E52" s="57">
        <f t="shared" si="8"/>
        <v>0</v>
      </c>
      <c r="F52" s="76">
        <f>IF(B52&gt;0,IF(B52=D52,"0",((B52-D52)/D52)*100),"")</f>
      </c>
      <c r="G52" s="3"/>
      <c r="H52" s="47" t="s">
        <v>118</v>
      </c>
      <c r="I52" s="66"/>
      <c r="J52" s="71">
        <v>2178</v>
      </c>
      <c r="K52" s="52">
        <v>2092</v>
      </c>
      <c r="L52" s="57">
        <f t="shared" si="10"/>
        <v>0</v>
      </c>
      <c r="M52" s="76">
        <f t="shared" si="11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7" t="s">
        <v>109</v>
      </c>
      <c r="B53" s="66"/>
      <c r="C53" s="71">
        <v>1543</v>
      </c>
      <c r="D53" s="52">
        <v>1442</v>
      </c>
      <c r="E53" s="57">
        <f t="shared" si="8"/>
        <v>0</v>
      </c>
      <c r="F53" s="76">
        <f t="shared" si="9"/>
        <v>0</v>
      </c>
      <c r="G53" s="3"/>
      <c r="H53" s="47" t="s">
        <v>109</v>
      </c>
      <c r="I53" s="66"/>
      <c r="J53" s="71">
        <v>2578</v>
      </c>
      <c r="K53" s="52">
        <v>2359</v>
      </c>
      <c r="L53" s="57">
        <f t="shared" si="10"/>
        <v>0</v>
      </c>
      <c r="M53" s="76">
        <f t="shared" si="11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7" t="s">
        <v>119</v>
      </c>
      <c r="B54" s="66"/>
      <c r="C54" s="71">
        <v>915</v>
      </c>
      <c r="D54" s="52">
        <v>792</v>
      </c>
      <c r="E54" s="57">
        <f t="shared" si="8"/>
        <v>0</v>
      </c>
      <c r="F54" s="76">
        <f t="shared" si="9"/>
        <v>0</v>
      </c>
      <c r="G54" s="3"/>
      <c r="H54" s="47" t="s">
        <v>119</v>
      </c>
      <c r="I54" s="66"/>
      <c r="J54" s="71">
        <v>1978</v>
      </c>
      <c r="K54" s="52">
        <v>2270</v>
      </c>
      <c r="L54" s="57">
        <f t="shared" si="10"/>
        <v>0</v>
      </c>
      <c r="M54" s="76">
        <f t="shared" si="11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7" t="s">
        <v>122</v>
      </c>
      <c r="B55" s="66"/>
      <c r="C55" s="71">
        <v>1509.242154752702</v>
      </c>
      <c r="D55" s="52">
        <v>1575</v>
      </c>
      <c r="E55" s="57">
        <f t="shared" si="8"/>
        <v>0</v>
      </c>
      <c r="F55" s="76">
        <f t="shared" si="9"/>
        <v>0</v>
      </c>
      <c r="G55" s="3"/>
      <c r="H55" s="47" t="s">
        <v>122</v>
      </c>
      <c r="I55" s="66"/>
      <c r="J55" s="71">
        <v>2014.28818823165</v>
      </c>
      <c r="K55" s="52">
        <v>1860</v>
      </c>
      <c r="L55" s="57">
        <f t="shared" si="10"/>
        <v>0</v>
      </c>
      <c r="M55" s="76">
        <f t="shared" si="11"/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7" t="s">
        <v>110</v>
      </c>
      <c r="B56" s="66"/>
      <c r="C56" s="71">
        <v>1430.028540165065</v>
      </c>
      <c r="D56" s="52">
        <v>818</v>
      </c>
      <c r="E56" s="57">
        <f t="shared" si="8"/>
        <v>0</v>
      </c>
      <c r="F56" s="76">
        <f t="shared" si="9"/>
        <v>0</v>
      </c>
      <c r="G56" s="3"/>
      <c r="H56" s="47" t="s">
        <v>110</v>
      </c>
      <c r="I56" s="66"/>
      <c r="J56" s="71">
        <v>2524.367660128868</v>
      </c>
      <c r="K56" s="52">
        <v>2405</v>
      </c>
      <c r="L56" s="57">
        <f t="shared" si="10"/>
        <v>0</v>
      </c>
      <c r="M56" s="76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7" t="s">
        <v>111</v>
      </c>
      <c r="B57" s="66"/>
      <c r="C57" s="71">
        <v>787.4537374147885</v>
      </c>
      <c r="D57" s="52">
        <v>699</v>
      </c>
      <c r="E57" s="57">
        <f t="shared" si="8"/>
        <v>0</v>
      </c>
      <c r="F57" s="76">
        <f t="shared" si="9"/>
        <v>0</v>
      </c>
      <c r="G57" s="3"/>
      <c r="H57" s="47" t="s">
        <v>111</v>
      </c>
      <c r="I57" s="66"/>
      <c r="J57" s="71">
        <v>2767.9193088317024</v>
      </c>
      <c r="K57" s="52">
        <v>2514</v>
      </c>
      <c r="L57" s="57">
        <f t="shared" si="10"/>
        <v>0</v>
      </c>
      <c r="M57" s="76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7" t="s">
        <v>112</v>
      </c>
      <c r="B58" s="66"/>
      <c r="C58" s="71">
        <v>654</v>
      </c>
      <c r="D58" s="52">
        <v>603</v>
      </c>
      <c r="E58" s="57">
        <f t="shared" si="8"/>
        <v>0</v>
      </c>
      <c r="F58" s="76">
        <f t="shared" si="9"/>
        <v>0</v>
      </c>
      <c r="G58" s="3"/>
      <c r="H58" s="47" t="s">
        <v>112</v>
      </c>
      <c r="I58" s="66"/>
      <c r="J58" s="71">
        <v>3421</v>
      </c>
      <c r="K58" s="52">
        <v>2945</v>
      </c>
      <c r="L58" s="57">
        <f t="shared" si="10"/>
        <v>0</v>
      </c>
      <c r="M58" s="76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6.5" customHeight="1">
      <c r="A59" s="47" t="s">
        <v>150</v>
      </c>
      <c r="B59" s="66">
        <f>B47</f>
        <v>420</v>
      </c>
      <c r="C59" s="71">
        <f>C47</f>
        <v>393</v>
      </c>
      <c r="D59" s="52">
        <f>D47</f>
        <v>443</v>
      </c>
      <c r="E59" s="57">
        <f>IF(B59&gt;0,((B59-C59)/C59)*100,0)</f>
        <v>6.870229007633588</v>
      </c>
      <c r="F59" s="76">
        <f>IF(B59&gt;0,((B59-D59)/D59)*100,0)</f>
        <v>-5.191873589164786</v>
      </c>
      <c r="G59" s="3"/>
      <c r="H59" s="47" t="s">
        <v>150</v>
      </c>
      <c r="I59" s="66">
        <f>I47</f>
        <v>2219</v>
      </c>
      <c r="J59" s="71">
        <f>J47</f>
        <v>2010</v>
      </c>
      <c r="K59" s="52">
        <f>K47</f>
        <v>1993</v>
      </c>
      <c r="L59" s="57">
        <f>IF(I59&gt;0,((I59-J59)/J59)*100,0)</f>
        <v>10.398009950248756</v>
      </c>
      <c r="M59" s="76">
        <f>IF(I59&gt;0,((I59-K59)/K59)*100,0)</f>
        <v>11.339688911189162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6.5" customHeight="1">
      <c r="A60" s="48" t="s">
        <v>133</v>
      </c>
      <c r="B60" s="61">
        <f>SUM(B47:B58)</f>
        <v>420</v>
      </c>
      <c r="C60" s="72">
        <f>SUM(C47:C58)</f>
        <v>10254.724432332554</v>
      </c>
      <c r="D60" s="53">
        <f>SUM(D47:D58)</f>
        <v>9143</v>
      </c>
      <c r="E60" s="58">
        <f>IF(B60&gt;0,((B60-C60)/C60)*100,0)</f>
        <v>-95.90432680301224</v>
      </c>
      <c r="F60" s="77">
        <f>IF(B60&gt;0,((B60-D60)/D60)*100,0)</f>
        <v>-95.40632177622224</v>
      </c>
      <c r="G60" s="3"/>
      <c r="H60" s="48" t="s">
        <v>133</v>
      </c>
      <c r="I60" s="61">
        <f>SUM(I47:I58)</f>
        <v>2219</v>
      </c>
      <c r="J60" s="72">
        <f>SUM(J47:J58)</f>
        <v>27073.575157192223</v>
      </c>
      <c r="K60" s="53">
        <f>SUM(K47:K58)</f>
        <v>25848</v>
      </c>
      <c r="L60" s="58">
        <f>IF(I60&gt;0,((I60-J60)/J60)*100,0)</f>
        <v>-91.80381613024421</v>
      </c>
      <c r="M60" s="77">
        <f>IF(I60&gt;0,((I60-K60)/K60)*100,0)</f>
        <v>-91.41519653358094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4.5" customHeight="1">
      <c r="A61" s="49"/>
      <c r="B61" s="54"/>
      <c r="C61" s="73"/>
      <c r="D61" s="56"/>
      <c r="E61" s="59"/>
      <c r="F61" s="78"/>
      <c r="G61" s="3"/>
      <c r="H61" s="49"/>
      <c r="I61" s="54"/>
      <c r="J61" s="73"/>
      <c r="K61" s="56"/>
      <c r="L61" s="59"/>
      <c r="M61" s="7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9.5" customHeight="1">
      <c r="A62" s="33"/>
      <c r="B62" s="34"/>
      <c r="C62" s="34"/>
      <c r="D62" s="34"/>
      <c r="E62" s="35"/>
      <c r="F62" s="35"/>
      <c r="G62" s="3"/>
      <c r="H62" s="33"/>
      <c r="I62" s="34"/>
      <c r="J62" s="34"/>
      <c r="K62" s="34"/>
      <c r="L62" s="35"/>
      <c r="M62" s="3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9.5" customHeight="1">
      <c r="A63" s="33"/>
      <c r="B63" s="34"/>
      <c r="C63" s="34"/>
      <c r="D63" s="34"/>
      <c r="E63" s="35"/>
      <c r="F63" s="35"/>
      <c r="G63" s="3"/>
      <c r="H63" s="33"/>
      <c r="I63" s="34"/>
      <c r="J63" s="34"/>
      <c r="K63" s="34"/>
      <c r="L63" s="35"/>
      <c r="M63" s="3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21.75" customHeight="1">
      <c r="A64" s="3"/>
      <c r="B64" s="3"/>
      <c r="C64" s="3"/>
      <c r="D64" s="3"/>
      <c r="E64" s="3"/>
      <c r="F64" s="32" t="s">
        <v>127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5" customHeight="1">
      <c r="A66" s="37"/>
      <c r="B66" s="38"/>
      <c r="C66" s="39" t="s">
        <v>128</v>
      </c>
      <c r="D66" s="38"/>
      <c r="E66" s="37"/>
      <c r="F66" s="37"/>
      <c r="G66" s="3"/>
      <c r="H66" s="37"/>
      <c r="I66" s="38"/>
      <c r="J66" s="40" t="s">
        <v>130</v>
      </c>
      <c r="K66" s="38"/>
      <c r="L66" s="37"/>
      <c r="M66" s="3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6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27" customHeight="1">
      <c r="A68" s="68" t="s">
        <v>132</v>
      </c>
      <c r="B68" s="44">
        <v>2018</v>
      </c>
      <c r="C68" s="69">
        <v>2017</v>
      </c>
      <c r="D68" s="80">
        <v>2016</v>
      </c>
      <c r="E68" s="79" t="s">
        <v>151</v>
      </c>
      <c r="F68" s="74" t="s">
        <v>148</v>
      </c>
      <c r="G68" s="3"/>
      <c r="H68" s="68" t="s">
        <v>132</v>
      </c>
      <c r="I68" s="44">
        <v>2018</v>
      </c>
      <c r="J68" s="69">
        <v>2017</v>
      </c>
      <c r="K68" s="80">
        <v>2016</v>
      </c>
      <c r="L68" s="79" t="s">
        <v>151</v>
      </c>
      <c r="M68" s="74" t="s">
        <v>148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4.5" customHeight="1">
      <c r="A69" s="67"/>
      <c r="B69" s="62"/>
      <c r="C69" s="70"/>
      <c r="D69" s="63"/>
      <c r="E69" s="64"/>
      <c r="F69" s="75"/>
      <c r="G69" s="3"/>
      <c r="H69" s="67"/>
      <c r="I69" s="62"/>
      <c r="J69" s="70"/>
      <c r="K69" s="63"/>
      <c r="L69" s="64"/>
      <c r="M69" s="75"/>
      <c r="N69" s="3" t="s">
        <v>98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47" t="s">
        <v>113</v>
      </c>
      <c r="B70" s="66">
        <v>1347</v>
      </c>
      <c r="C70" s="71">
        <v>1138</v>
      </c>
      <c r="D70" s="52">
        <v>1133</v>
      </c>
      <c r="E70" s="57">
        <f aca="true" t="shared" si="12" ref="E70:E81">IF(B70&gt;0,((B70-C70)/C70)*100,0)</f>
        <v>18.36555360281195</v>
      </c>
      <c r="F70" s="76">
        <f aca="true" t="shared" si="13" ref="F70:F81">IF(B70&gt;0,((B70-D70)/D70)*100,0)</f>
        <v>18.887908208296558</v>
      </c>
      <c r="G70" s="3"/>
      <c r="H70" s="47" t="s">
        <v>113</v>
      </c>
      <c r="I70" s="66">
        <v>471</v>
      </c>
      <c r="J70" s="71">
        <v>478</v>
      </c>
      <c r="K70" s="52">
        <v>455</v>
      </c>
      <c r="L70" s="57">
        <f aca="true" t="shared" si="14" ref="L70:L81">IF(I70&gt;0,((I70-J70)/J70)*100,0)</f>
        <v>-1.4644351464435146</v>
      </c>
      <c r="M70" s="76">
        <f aca="true" t="shared" si="15" ref="M70:M81">IF(I70&gt;0,((I70-K70)/K70)*100,0)</f>
        <v>3.5164835164835164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47" t="s">
        <v>114</v>
      </c>
      <c r="B71" s="66"/>
      <c r="C71" s="71">
        <v>1062</v>
      </c>
      <c r="D71" s="52">
        <v>994</v>
      </c>
      <c r="E71" s="57">
        <f t="shared" si="12"/>
        <v>0</v>
      </c>
      <c r="F71" s="76">
        <f t="shared" si="13"/>
        <v>0</v>
      </c>
      <c r="G71" s="3"/>
      <c r="H71" s="47" t="s">
        <v>114</v>
      </c>
      <c r="I71" s="66"/>
      <c r="J71" s="71">
        <v>334</v>
      </c>
      <c r="K71" s="52">
        <v>378</v>
      </c>
      <c r="L71" s="57">
        <f t="shared" si="14"/>
        <v>0</v>
      </c>
      <c r="M71" s="76">
        <f t="shared" si="15"/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7" t="s">
        <v>115</v>
      </c>
      <c r="B72" s="66"/>
      <c r="C72" s="71">
        <v>1079</v>
      </c>
      <c r="D72" s="52">
        <v>1050</v>
      </c>
      <c r="E72" s="57">
        <f t="shared" si="12"/>
        <v>0</v>
      </c>
      <c r="F72" s="76">
        <f t="shared" si="13"/>
        <v>0</v>
      </c>
      <c r="G72" s="3"/>
      <c r="H72" s="47" t="s">
        <v>115</v>
      </c>
      <c r="I72" s="66"/>
      <c r="J72" s="71">
        <v>360</v>
      </c>
      <c r="K72" s="52">
        <v>462</v>
      </c>
      <c r="L72" s="57">
        <f t="shared" si="14"/>
        <v>0</v>
      </c>
      <c r="M72" s="76">
        <f t="shared" si="15"/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7" t="s">
        <v>116</v>
      </c>
      <c r="B73" s="66"/>
      <c r="C73" s="71">
        <v>1145</v>
      </c>
      <c r="D73" s="52">
        <v>998</v>
      </c>
      <c r="E73" s="57">
        <f t="shared" si="12"/>
        <v>0</v>
      </c>
      <c r="F73" s="76">
        <f t="shared" si="13"/>
        <v>0</v>
      </c>
      <c r="G73" s="3"/>
      <c r="H73" s="47" t="s">
        <v>116</v>
      </c>
      <c r="I73" s="66"/>
      <c r="J73" s="71">
        <v>451</v>
      </c>
      <c r="K73" s="52">
        <v>405</v>
      </c>
      <c r="L73" s="57">
        <f t="shared" si="14"/>
        <v>0</v>
      </c>
      <c r="M73" s="76">
        <f t="shared" si="15"/>
        <v>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7" t="s">
        <v>117</v>
      </c>
      <c r="B74" s="66"/>
      <c r="C74" s="71">
        <v>1023</v>
      </c>
      <c r="D74" s="52">
        <v>915</v>
      </c>
      <c r="E74" s="57">
        <f t="shared" si="12"/>
        <v>0</v>
      </c>
      <c r="F74" s="76">
        <f t="shared" si="13"/>
        <v>0</v>
      </c>
      <c r="G74" s="3"/>
      <c r="H74" s="47" t="s">
        <v>117</v>
      </c>
      <c r="I74" s="66"/>
      <c r="J74" s="71">
        <v>331</v>
      </c>
      <c r="K74" s="52">
        <v>350</v>
      </c>
      <c r="L74" s="57">
        <f t="shared" si="14"/>
        <v>0</v>
      </c>
      <c r="M74" s="76">
        <f t="shared" si="15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7" t="s">
        <v>118</v>
      </c>
      <c r="B75" s="66"/>
      <c r="C75" s="71">
        <v>1155</v>
      </c>
      <c r="D75" s="52">
        <v>1290</v>
      </c>
      <c r="E75" s="57">
        <f t="shared" si="12"/>
        <v>0</v>
      </c>
      <c r="F75" s="76">
        <f t="shared" si="13"/>
        <v>0</v>
      </c>
      <c r="G75" s="3"/>
      <c r="H75" s="47" t="s">
        <v>118</v>
      </c>
      <c r="I75" s="66"/>
      <c r="J75" s="71">
        <v>469</v>
      </c>
      <c r="K75" s="52">
        <v>298</v>
      </c>
      <c r="L75" s="57">
        <f t="shared" si="14"/>
        <v>0</v>
      </c>
      <c r="M75" s="76">
        <f t="shared" si="15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7" t="s">
        <v>109</v>
      </c>
      <c r="B76" s="66"/>
      <c r="C76" s="71">
        <v>1450</v>
      </c>
      <c r="D76" s="52">
        <v>1321</v>
      </c>
      <c r="E76" s="57">
        <f t="shared" si="12"/>
        <v>0</v>
      </c>
      <c r="F76" s="76">
        <f t="shared" si="13"/>
        <v>0</v>
      </c>
      <c r="G76" s="3"/>
      <c r="H76" s="47" t="s">
        <v>109</v>
      </c>
      <c r="I76" s="66"/>
      <c r="J76" s="71">
        <v>485</v>
      </c>
      <c r="K76" s="52">
        <v>404</v>
      </c>
      <c r="L76" s="57">
        <f t="shared" si="14"/>
        <v>0</v>
      </c>
      <c r="M76" s="76">
        <f t="shared" si="15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7" t="s">
        <v>119</v>
      </c>
      <c r="B77" s="66"/>
      <c r="C77" s="71">
        <v>1201</v>
      </c>
      <c r="D77" s="52">
        <v>1212</v>
      </c>
      <c r="E77" s="57">
        <f t="shared" si="12"/>
        <v>0</v>
      </c>
      <c r="F77" s="76">
        <f t="shared" si="13"/>
        <v>0</v>
      </c>
      <c r="G77" s="3"/>
      <c r="H77" s="47" t="s">
        <v>119</v>
      </c>
      <c r="I77" s="66"/>
      <c r="J77" s="71">
        <v>350</v>
      </c>
      <c r="K77" s="52">
        <v>588</v>
      </c>
      <c r="L77" s="57">
        <f t="shared" si="14"/>
        <v>0</v>
      </c>
      <c r="M77" s="76">
        <f t="shared" si="15"/>
        <v>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7" t="s">
        <v>122</v>
      </c>
      <c r="B78" s="66"/>
      <c r="C78" s="71">
        <v>1015.9086464461504</v>
      </c>
      <c r="D78" s="52">
        <v>974</v>
      </c>
      <c r="E78" s="57">
        <f t="shared" si="12"/>
        <v>0</v>
      </c>
      <c r="F78" s="76">
        <f t="shared" si="13"/>
        <v>0</v>
      </c>
      <c r="G78" s="3"/>
      <c r="H78" s="47" t="s">
        <v>122</v>
      </c>
      <c r="I78" s="66"/>
      <c r="J78" s="71">
        <v>451.62496230157194</v>
      </c>
      <c r="K78" s="52">
        <v>425</v>
      </c>
      <c r="L78" s="57">
        <f t="shared" si="14"/>
        <v>0</v>
      </c>
      <c r="M78" s="76">
        <f t="shared" si="15"/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7" t="s">
        <v>110</v>
      </c>
      <c r="B79" s="66"/>
      <c r="C79" s="71">
        <v>1427.5510531486668</v>
      </c>
      <c r="D79" s="52">
        <v>1294</v>
      </c>
      <c r="E79" s="57">
        <f t="shared" si="12"/>
        <v>0</v>
      </c>
      <c r="F79" s="76">
        <f t="shared" si="13"/>
        <v>0</v>
      </c>
      <c r="G79" s="3"/>
      <c r="H79" s="47" t="s">
        <v>110</v>
      </c>
      <c r="I79" s="66"/>
      <c r="J79" s="71">
        <v>592.2597880761986</v>
      </c>
      <c r="K79" s="52">
        <v>585</v>
      </c>
      <c r="L79" s="57">
        <f t="shared" si="14"/>
        <v>0</v>
      </c>
      <c r="M79" s="76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7" t="s">
        <v>111</v>
      </c>
      <c r="B80" s="66"/>
      <c r="C80" s="71">
        <v>1606.2669620187542</v>
      </c>
      <c r="D80" s="52">
        <v>1311</v>
      </c>
      <c r="E80" s="57">
        <f t="shared" si="12"/>
        <v>0</v>
      </c>
      <c r="F80" s="76">
        <f t="shared" si="13"/>
        <v>0</v>
      </c>
      <c r="G80" s="3"/>
      <c r="H80" s="47" t="s">
        <v>111</v>
      </c>
      <c r="I80" s="66"/>
      <c r="J80" s="71">
        <v>634.6014415596378</v>
      </c>
      <c r="K80" s="52">
        <v>562</v>
      </c>
      <c r="L80" s="57">
        <f t="shared" si="14"/>
        <v>0</v>
      </c>
      <c r="M80" s="76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7" t="s">
        <v>112</v>
      </c>
      <c r="B81" s="66"/>
      <c r="C81" s="71">
        <v>2067</v>
      </c>
      <c r="D81" s="52">
        <v>1671</v>
      </c>
      <c r="E81" s="57">
        <f t="shared" si="12"/>
        <v>0</v>
      </c>
      <c r="F81" s="76">
        <f t="shared" si="13"/>
        <v>0</v>
      </c>
      <c r="G81" s="3"/>
      <c r="H81" s="47" t="s">
        <v>112</v>
      </c>
      <c r="I81" s="66"/>
      <c r="J81" s="71">
        <v>581</v>
      </c>
      <c r="K81" s="52">
        <v>629</v>
      </c>
      <c r="L81" s="57">
        <f t="shared" si="14"/>
        <v>0</v>
      </c>
      <c r="M81" s="76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6.5" customHeight="1">
      <c r="A82" s="47" t="s">
        <v>150</v>
      </c>
      <c r="B82" s="66">
        <f>B70</f>
        <v>1347</v>
      </c>
      <c r="C82" s="71">
        <f>C70</f>
        <v>1138</v>
      </c>
      <c r="D82" s="52">
        <f>D70</f>
        <v>1133</v>
      </c>
      <c r="E82" s="57">
        <f>IF(B82&gt;0,((B82-C82)/C82)*100,0)</f>
        <v>18.36555360281195</v>
      </c>
      <c r="F82" s="76">
        <f>IF(B82&gt;0,((B82-D82)/D82)*100,0)</f>
        <v>18.887908208296558</v>
      </c>
      <c r="G82" s="3"/>
      <c r="H82" s="47" t="s">
        <v>150</v>
      </c>
      <c r="I82" s="66">
        <f>I70</f>
        <v>471</v>
      </c>
      <c r="J82" s="71">
        <f>J70</f>
        <v>478</v>
      </c>
      <c r="K82" s="52">
        <f>K70</f>
        <v>455</v>
      </c>
      <c r="L82" s="57">
        <f>IF(I82&gt;0,((I82-J82)/J82)*100,0)</f>
        <v>-1.4644351464435146</v>
      </c>
      <c r="M82" s="76">
        <f>IF(I82&gt;0,((I82-K82)/K82)*100,0)</f>
        <v>3.5164835164835164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6.5" customHeight="1">
      <c r="A83" s="48" t="s">
        <v>133</v>
      </c>
      <c r="B83" s="61">
        <f>SUM(B70:B81)</f>
        <v>1347</v>
      </c>
      <c r="C83" s="72">
        <f>SUM(C70:C81)</f>
        <v>15369.726661613571</v>
      </c>
      <c r="D83" s="53">
        <f>SUM(D70:D81)</f>
        <v>14163</v>
      </c>
      <c r="E83" s="58">
        <f>IF(B83&gt;0,((B83-C83)/C83)*100,0)</f>
        <v>-91.2360185079662</v>
      </c>
      <c r="F83" s="77">
        <f>IF(B83&gt;0,((B83-D83)/D83)*100,0)</f>
        <v>-90.48930311374708</v>
      </c>
      <c r="G83" s="3"/>
      <c r="H83" s="48" t="s">
        <v>133</v>
      </c>
      <c r="I83" s="61">
        <f>SUM(I70:I81)</f>
        <v>471</v>
      </c>
      <c r="J83" s="72">
        <f>SUM(J70:J81)</f>
        <v>5517.486191937409</v>
      </c>
      <c r="K83" s="53">
        <f>SUM(K70:K81)</f>
        <v>5541</v>
      </c>
      <c r="L83" s="58">
        <f>IF(I83&gt;0,((I83-J83)/J83)*100,0)</f>
        <v>-91.46350378387422</v>
      </c>
      <c r="M83" s="77">
        <f>IF(I83&gt;0,((I83-K83)/K83)*100,0)</f>
        <v>-91.49972929074174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4.5" customHeight="1">
      <c r="A84" s="49"/>
      <c r="B84" s="54"/>
      <c r="C84" s="73"/>
      <c r="D84" s="56"/>
      <c r="E84" s="59"/>
      <c r="F84" s="78"/>
      <c r="G84" s="3"/>
      <c r="H84" s="49"/>
      <c r="I84" s="54"/>
      <c r="J84" s="73"/>
      <c r="K84" s="56"/>
      <c r="L84" s="59"/>
      <c r="M84" s="7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16"/>
      <c r="B85" s="3"/>
      <c r="C85" s="3"/>
      <c r="D85" s="3"/>
      <c r="E85" s="3"/>
      <c r="F85" s="16"/>
      <c r="G85" s="3"/>
      <c r="H85" s="16"/>
      <c r="I85" s="3"/>
      <c r="J85" s="3"/>
      <c r="K85" s="3"/>
      <c r="L85" s="3"/>
      <c r="M85" s="1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5" customHeight="1">
      <c r="A86" s="37"/>
      <c r="B86" s="38"/>
      <c r="C86" s="39" t="s">
        <v>129</v>
      </c>
      <c r="D86" s="38"/>
      <c r="E86" s="37"/>
      <c r="F86" s="3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6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27" customHeight="1">
      <c r="A88" s="68" t="s">
        <v>132</v>
      </c>
      <c r="B88" s="44">
        <v>2018</v>
      </c>
      <c r="C88" s="69">
        <v>2017</v>
      </c>
      <c r="D88" s="80">
        <v>2016</v>
      </c>
      <c r="E88" s="79" t="s">
        <v>151</v>
      </c>
      <c r="F88" s="74" t="s">
        <v>148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4.5" customHeight="1">
      <c r="A89" s="67"/>
      <c r="B89" s="62"/>
      <c r="C89" s="70"/>
      <c r="D89" s="63"/>
      <c r="E89" s="64"/>
      <c r="F89" s="7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47" t="s">
        <v>113</v>
      </c>
      <c r="B90" s="66">
        <v>91</v>
      </c>
      <c r="C90" s="71">
        <v>95</v>
      </c>
      <c r="D90" s="52">
        <v>129</v>
      </c>
      <c r="E90" s="57">
        <f aca="true" t="shared" si="16" ref="E90:E101">IF(B90&gt;0,((B90-C90)/C90)*100,0)</f>
        <v>-4.2105263157894735</v>
      </c>
      <c r="F90" s="76">
        <f aca="true" t="shared" si="17" ref="F90:F101">IF(B90&gt;0,((B90-D90)/D90)*100,0)</f>
        <v>-29.457364341085274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47" t="s">
        <v>114</v>
      </c>
      <c r="B91" s="66"/>
      <c r="C91" s="71">
        <v>108</v>
      </c>
      <c r="D91" s="52">
        <v>133</v>
      </c>
      <c r="E91" s="57">
        <f t="shared" si="16"/>
        <v>0</v>
      </c>
      <c r="F91" s="76">
        <f t="shared" si="17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7" t="s">
        <v>115</v>
      </c>
      <c r="B92" s="66"/>
      <c r="C92" s="71">
        <v>100</v>
      </c>
      <c r="D92" s="52">
        <v>131</v>
      </c>
      <c r="E92" s="57">
        <f t="shared" si="16"/>
        <v>0</v>
      </c>
      <c r="F92" s="76">
        <f t="shared" si="17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7" t="s">
        <v>116</v>
      </c>
      <c r="B93" s="66"/>
      <c r="C93" s="71">
        <v>85</v>
      </c>
      <c r="D93" s="52">
        <v>172</v>
      </c>
      <c r="E93" s="57">
        <f t="shared" si="16"/>
        <v>0</v>
      </c>
      <c r="F93" s="76">
        <f t="shared" si="17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7" t="s">
        <v>117</v>
      </c>
      <c r="B94" s="66"/>
      <c r="C94" s="71">
        <v>64</v>
      </c>
      <c r="D94" s="52">
        <v>140</v>
      </c>
      <c r="E94" s="57">
        <f t="shared" si="16"/>
        <v>0</v>
      </c>
      <c r="F94" s="76">
        <f t="shared" si="17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7" t="s">
        <v>118</v>
      </c>
      <c r="B95" s="66"/>
      <c r="C95" s="71">
        <v>122</v>
      </c>
      <c r="D95" s="52">
        <v>169</v>
      </c>
      <c r="E95" s="57">
        <f t="shared" si="16"/>
        <v>0</v>
      </c>
      <c r="F95" s="76">
        <f t="shared" si="17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7" t="s">
        <v>109</v>
      </c>
      <c r="B96" s="66"/>
      <c r="C96" s="71">
        <v>142</v>
      </c>
      <c r="D96" s="52">
        <v>192</v>
      </c>
      <c r="E96" s="57">
        <f t="shared" si="16"/>
        <v>0</v>
      </c>
      <c r="F96" s="76">
        <f t="shared" si="17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7" t="s">
        <v>119</v>
      </c>
      <c r="B97" s="66"/>
      <c r="C97" s="71">
        <v>77</v>
      </c>
      <c r="D97" s="52">
        <v>146</v>
      </c>
      <c r="E97" s="57">
        <f t="shared" si="16"/>
        <v>0</v>
      </c>
      <c r="F97" s="76">
        <f t="shared" si="17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7" t="s">
        <v>122</v>
      </c>
      <c r="B98" s="66"/>
      <c r="C98" s="71">
        <v>96</v>
      </c>
      <c r="D98" s="52">
        <v>105</v>
      </c>
      <c r="E98" s="57">
        <f t="shared" si="16"/>
        <v>0</v>
      </c>
      <c r="F98" s="76">
        <f t="shared" si="17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7" t="s">
        <v>110</v>
      </c>
      <c r="B99" s="66"/>
      <c r="C99" s="71">
        <v>105.14363098313122</v>
      </c>
      <c r="D99" s="52">
        <v>65</v>
      </c>
      <c r="E99" s="57">
        <f t="shared" si="16"/>
        <v>0</v>
      </c>
      <c r="F99" s="76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7" t="s">
        <v>111</v>
      </c>
      <c r="B100" s="66"/>
      <c r="C100" s="71">
        <v>118.05736894892809</v>
      </c>
      <c r="D100" s="52">
        <v>114</v>
      </c>
      <c r="E100" s="57">
        <f t="shared" si="16"/>
        <v>0</v>
      </c>
      <c r="F100" s="76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7" t="s">
        <v>112</v>
      </c>
      <c r="B101" s="66"/>
      <c r="C101" s="71">
        <v>184</v>
      </c>
      <c r="D101" s="52">
        <v>48</v>
      </c>
      <c r="E101" s="57">
        <f t="shared" si="16"/>
        <v>0</v>
      </c>
      <c r="F101" s="76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6.5" customHeight="1">
      <c r="A102" s="47" t="s">
        <v>150</v>
      </c>
      <c r="B102" s="66">
        <f>B90</f>
        <v>91</v>
      </c>
      <c r="C102" s="71">
        <f>C90</f>
        <v>95</v>
      </c>
      <c r="D102" s="52">
        <f>D90</f>
        <v>129</v>
      </c>
      <c r="E102" s="57">
        <f>IF(B102&gt;0,((B102-C102)/C102)*100,0)</f>
        <v>-4.2105263157894735</v>
      </c>
      <c r="F102" s="76">
        <f>IF(B102&gt;0,((B102-D102)/D102)*100,0)</f>
        <v>-29.457364341085274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6.5" customHeight="1">
      <c r="A103" s="48" t="s">
        <v>133</v>
      </c>
      <c r="B103" s="61">
        <f>SUM(B90:B101)</f>
        <v>91</v>
      </c>
      <c r="C103" s="72">
        <f>SUM(C90:C101)</f>
        <v>1296.2009999320592</v>
      </c>
      <c r="D103" s="53">
        <f>SUM(D90:D101)</f>
        <v>1544</v>
      </c>
      <c r="E103" s="58">
        <f>IF(B103&gt;0,((B103-C103)/C103)*100,0)</f>
        <v>-92.97948389140498</v>
      </c>
      <c r="F103" s="77">
        <f>IF(B103&gt;0,((B103-D103)/D103)*100,0)</f>
        <v>-94.10621761658031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4.5" customHeight="1">
      <c r="A104" s="49"/>
      <c r="B104" s="54"/>
      <c r="C104" s="73"/>
      <c r="D104" s="56"/>
      <c r="E104" s="59"/>
      <c r="F104" s="7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</sheetData>
  <sheetProtection/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2018-03-27T02:34:34Z</cp:lastPrinted>
  <dcterms:created xsi:type="dcterms:W3CDTF">2007-08-21T23:59:26Z</dcterms:created>
  <dcterms:modified xsi:type="dcterms:W3CDTF">2018-09-18T21:28:05Z</dcterms:modified>
  <cp:category/>
  <cp:version/>
  <cp:contentType/>
  <cp:contentStatus/>
</cp:coreProperties>
</file>